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ácia stavby" sheetId="1" r:id="rId1"/>
    <sheet name="2019-014-01 - Zateplenie ..." sheetId="2" r:id="rId2"/>
    <sheet name="2019-014-02 - Sanácia bal..." sheetId="3" r:id="rId3"/>
    <sheet name="2019-014-03 - Spoločné pr..." sheetId="4" r:id="rId4"/>
    <sheet name="2019-014-04 - Výplne otvorov" sheetId="5" r:id="rId5"/>
    <sheet name="2019-014-05 - Hydroizolác..." sheetId="6" r:id="rId6"/>
    <sheet name="2019-014-06 - Bleskozvod" sheetId="7" r:id="rId7"/>
    <sheet name="2019-014-07 - Rekonštrukc..." sheetId="8" r:id="rId8"/>
    <sheet name="2019-014-08 - Vykurovanie" sheetId="9" r:id="rId9"/>
    <sheet name="2019-014-09 - Kanalizácia" sheetId="10" r:id="rId10"/>
    <sheet name="2019-014-10 - Neoprávnený..." sheetId="11" r:id="rId11"/>
  </sheets>
  <definedNames>
    <definedName name="_xlnm.Print_Area" localSheetId="0">'Rekapitulácia stavby'!$D$4:$AO$76,'Rekapitulácia stavby'!$C$82:$AQ$105</definedName>
    <definedName name="_xlnm.Print_Titles" localSheetId="0">'Rekapitulácia stavby'!$92:$92</definedName>
    <definedName name="_xlnm._FilterDatabase" localSheetId="1" hidden="1">'2019-014-01 - Zateplenie ...'!$C$123:$K$376</definedName>
    <definedName name="_xlnm.Print_Area" localSheetId="1">'2019-014-01 - Zateplenie ...'!$C$4:$J$76,'2019-014-01 - Zateplenie ...'!$C$82:$J$105,'2019-014-01 - Zateplenie ...'!$C$111:$K$376</definedName>
    <definedName name="_xlnm.Print_Titles" localSheetId="1">'2019-014-01 - Zateplenie ...'!$123:$123</definedName>
    <definedName name="_xlnm._FilterDatabase" localSheetId="2" hidden="1">'2019-014-02 - Sanácia bal...'!$C$125:$K$224</definedName>
    <definedName name="_xlnm.Print_Area" localSheetId="2">'2019-014-02 - Sanácia bal...'!$C$4:$J$76,'2019-014-02 - Sanácia bal...'!$C$82:$J$107,'2019-014-02 - Sanácia bal...'!$C$113:$K$224</definedName>
    <definedName name="_xlnm.Print_Titles" localSheetId="2">'2019-014-02 - Sanácia bal...'!$125:$125</definedName>
    <definedName name="_xlnm._FilterDatabase" localSheetId="3" hidden="1">'2019-014-03 - Spoločné pr...'!$C$123:$K$239</definedName>
    <definedName name="_xlnm.Print_Area" localSheetId="3">'2019-014-03 - Spoločné pr...'!$C$4:$J$76,'2019-014-03 - Spoločné pr...'!$C$82:$J$105,'2019-014-03 - Spoločné pr...'!$C$111:$K$239</definedName>
    <definedName name="_xlnm.Print_Titles" localSheetId="3">'2019-014-03 - Spoločné pr...'!$123:$123</definedName>
    <definedName name="_xlnm._FilterDatabase" localSheetId="4" hidden="1">'2019-014-04 - Výplne otvorov'!$C$120:$K$153</definedName>
    <definedName name="_xlnm.Print_Area" localSheetId="4">'2019-014-04 - Výplne otvorov'!$C$4:$J$76,'2019-014-04 - Výplne otvorov'!$C$82:$J$102,'2019-014-04 - Výplne otvorov'!$C$108:$K$153</definedName>
    <definedName name="_xlnm.Print_Titles" localSheetId="4">'2019-014-04 - Výplne otvorov'!$120:$120</definedName>
    <definedName name="_xlnm._FilterDatabase" localSheetId="5" hidden="1">'2019-014-05 - Hydroizolác...'!$C$125:$K$311</definedName>
    <definedName name="_xlnm.Print_Area" localSheetId="5">'2019-014-05 - Hydroizolác...'!$C$4:$J$76,'2019-014-05 - Hydroizolác...'!$C$82:$J$107,'2019-014-05 - Hydroizolác...'!$C$113:$K$311</definedName>
    <definedName name="_xlnm.Print_Titles" localSheetId="5">'2019-014-05 - Hydroizolác...'!$125:$125</definedName>
    <definedName name="_xlnm._FilterDatabase" localSheetId="6" hidden="1">'2019-014-06 - Bleskozvod'!$C$121:$K$171</definedName>
    <definedName name="_xlnm.Print_Area" localSheetId="6">'2019-014-06 - Bleskozvod'!$C$4:$J$76,'2019-014-06 - Bleskozvod'!$C$82:$J$103,'2019-014-06 - Bleskozvod'!$C$109:$K$171</definedName>
    <definedName name="_xlnm.Print_Titles" localSheetId="6">'2019-014-06 - Bleskozvod'!$121:$121</definedName>
    <definedName name="_xlnm._FilterDatabase" localSheetId="7" hidden="1">'2019-014-07 - Rekonštrukc...'!$C$119:$K$183</definedName>
    <definedName name="_xlnm.Print_Area" localSheetId="7">'2019-014-07 - Rekonštrukc...'!$C$4:$J$76,'2019-014-07 - Rekonštrukc...'!$C$82:$J$101,'2019-014-07 - Rekonštrukc...'!$C$107:$K$183</definedName>
    <definedName name="_xlnm.Print_Titles" localSheetId="7">'2019-014-07 - Rekonštrukc...'!$119:$119</definedName>
    <definedName name="_xlnm._FilterDatabase" localSheetId="8" hidden="1">'2019-014-08 - Vykurovanie'!$C$120:$K$176</definedName>
    <definedName name="_xlnm.Print_Area" localSheetId="8">'2019-014-08 - Vykurovanie'!$C$4:$J$76,'2019-014-08 - Vykurovanie'!$C$82:$J$102,'2019-014-08 - Vykurovanie'!$C$108:$K$176</definedName>
    <definedName name="_xlnm.Print_Titles" localSheetId="8">'2019-014-08 - Vykurovanie'!$120:$120</definedName>
    <definedName name="_xlnm._FilterDatabase" localSheetId="9" hidden="1">'2019-014-09 - Kanalizácia'!$C$118:$K$147</definedName>
    <definedName name="_xlnm.Print_Area" localSheetId="9">'2019-014-09 - Kanalizácia'!$C$4:$J$76,'2019-014-09 - Kanalizácia'!$C$82:$J$100,'2019-014-09 - Kanalizácia'!$C$106:$K$147</definedName>
    <definedName name="_xlnm.Print_Titles" localSheetId="9">'2019-014-09 - Kanalizácia'!$118:$118</definedName>
    <definedName name="_xlnm._FilterDatabase" localSheetId="10" hidden="1">'2019-014-10 - Neoprávnený...'!$C$123:$K$291</definedName>
    <definedName name="_xlnm.Print_Area" localSheetId="10">'2019-014-10 - Neoprávnený...'!$C$4:$J$76,'2019-014-10 - Neoprávnený...'!$C$82:$J$105,'2019-014-10 - Neoprávnený...'!$C$111:$K$291</definedName>
    <definedName name="_xlnm.Print_Titles" localSheetId="10">'2019-014-10 - Neoprávnený...'!$123:$123</definedName>
  </definedNames>
  <calcPr/>
</workbook>
</file>

<file path=xl/calcChain.xml><?xml version="1.0" encoding="utf-8"?>
<calcChain xmlns="http://schemas.openxmlformats.org/spreadsheetml/2006/main">
  <c i="11" r="J37"/>
  <c r="J36"/>
  <c i="1" r="AY104"/>
  <c i="11" r="J35"/>
  <c i="1" r="AX104"/>
  <c i="11" r="BI291"/>
  <c r="BH291"/>
  <c r="BG291"/>
  <c r="BE291"/>
  <c r="T291"/>
  <c r="R291"/>
  <c r="P291"/>
  <c r="BK291"/>
  <c r="J291"/>
  <c r="BF291"/>
  <c r="BI289"/>
  <c r="BH289"/>
  <c r="BG289"/>
  <c r="BE289"/>
  <c r="T289"/>
  <c r="R289"/>
  <c r="P289"/>
  <c r="BK289"/>
  <c r="J289"/>
  <c r="BF289"/>
  <c r="BI288"/>
  <c r="BH288"/>
  <c r="BG288"/>
  <c r="BE288"/>
  <c r="T288"/>
  <c r="R288"/>
  <c r="P288"/>
  <c r="BK288"/>
  <c r="J288"/>
  <c r="BF288"/>
  <c r="BI287"/>
  <c r="BH287"/>
  <c r="BG287"/>
  <c r="BE287"/>
  <c r="T287"/>
  <c r="R287"/>
  <c r="P287"/>
  <c r="BK287"/>
  <c r="J287"/>
  <c r="BF287"/>
  <c r="BI283"/>
  <c r="BH283"/>
  <c r="BG283"/>
  <c r="BE283"/>
  <c r="T283"/>
  <c r="T282"/>
  <c r="R283"/>
  <c r="R282"/>
  <c r="P283"/>
  <c r="P282"/>
  <c r="BK283"/>
  <c r="BK282"/>
  <c r="J282"/>
  <c r="J283"/>
  <c r="BF283"/>
  <c r="J104"/>
  <c r="BI280"/>
  <c r="BH280"/>
  <c r="BG280"/>
  <c r="BE280"/>
  <c r="T280"/>
  <c r="R280"/>
  <c r="P280"/>
  <c r="BK280"/>
  <c r="J280"/>
  <c r="BF280"/>
  <c r="BI279"/>
  <c r="BH279"/>
  <c r="BG279"/>
  <c r="BE279"/>
  <c r="T279"/>
  <c r="R279"/>
  <c r="P279"/>
  <c r="BK279"/>
  <c r="J279"/>
  <c r="BF279"/>
  <c r="BI278"/>
  <c r="BH278"/>
  <c r="BG278"/>
  <c r="BE278"/>
  <c r="T278"/>
  <c r="R278"/>
  <c r="P278"/>
  <c r="BK278"/>
  <c r="J278"/>
  <c r="BF278"/>
  <c r="BI277"/>
  <c r="BH277"/>
  <c r="BG277"/>
  <c r="BE277"/>
  <c r="T277"/>
  <c r="R277"/>
  <c r="P277"/>
  <c r="BK277"/>
  <c r="J277"/>
  <c r="BF277"/>
  <c r="BI267"/>
  <c r="BH267"/>
  <c r="BG267"/>
  <c r="BE267"/>
  <c r="T267"/>
  <c r="T266"/>
  <c r="R267"/>
  <c r="R266"/>
  <c r="P267"/>
  <c r="P266"/>
  <c r="BK267"/>
  <c r="BK266"/>
  <c r="J266"/>
  <c r="J267"/>
  <c r="BF267"/>
  <c r="J103"/>
  <c r="BI264"/>
  <c r="BH264"/>
  <c r="BG264"/>
  <c r="BE264"/>
  <c r="T264"/>
  <c r="R264"/>
  <c r="P264"/>
  <c r="BK264"/>
  <c r="J264"/>
  <c r="BF264"/>
  <c r="BI263"/>
  <c r="BH263"/>
  <c r="BG263"/>
  <c r="BE263"/>
  <c r="T263"/>
  <c r="R263"/>
  <c r="P263"/>
  <c r="BK263"/>
  <c r="J263"/>
  <c r="BF263"/>
  <c r="BI262"/>
  <c r="BH262"/>
  <c r="BG262"/>
  <c r="BE262"/>
  <c r="T262"/>
  <c r="R262"/>
  <c r="P262"/>
  <c r="BK262"/>
  <c r="J262"/>
  <c r="BF262"/>
  <c r="BI260"/>
  <c r="BH260"/>
  <c r="BG260"/>
  <c r="BE260"/>
  <c r="T260"/>
  <c r="R260"/>
  <c r="P260"/>
  <c r="BK260"/>
  <c r="J260"/>
  <c r="BF260"/>
  <c r="BI258"/>
  <c r="BH258"/>
  <c r="BG258"/>
  <c r="BE258"/>
  <c r="T258"/>
  <c r="R258"/>
  <c r="P258"/>
  <c r="BK258"/>
  <c r="J258"/>
  <c r="BF258"/>
  <c r="BI256"/>
  <c r="BH256"/>
  <c r="BG256"/>
  <c r="BE256"/>
  <c r="T256"/>
  <c r="R256"/>
  <c r="P256"/>
  <c r="BK256"/>
  <c r="J256"/>
  <c r="BF256"/>
  <c r="BI252"/>
  <c r="BH252"/>
  <c r="BG252"/>
  <c r="BE252"/>
  <c r="T252"/>
  <c r="T251"/>
  <c r="T250"/>
  <c r="R252"/>
  <c r="R251"/>
  <c r="R250"/>
  <c r="P252"/>
  <c r="P251"/>
  <c r="P250"/>
  <c r="BK252"/>
  <c r="BK251"/>
  <c r="J251"/>
  <c r="BK250"/>
  <c r="J250"/>
  <c r="J252"/>
  <c r="BF252"/>
  <c r="J102"/>
  <c r="J101"/>
  <c r="BI248"/>
  <c r="BH248"/>
  <c r="BG248"/>
  <c r="BE248"/>
  <c r="T248"/>
  <c r="R248"/>
  <c r="P248"/>
  <c r="BK248"/>
  <c r="J248"/>
  <c r="BF248"/>
  <c r="BI247"/>
  <c r="BH247"/>
  <c r="BG247"/>
  <c r="BE247"/>
  <c r="T247"/>
  <c r="R247"/>
  <c r="P247"/>
  <c r="BK247"/>
  <c r="J247"/>
  <c r="BF247"/>
  <c r="BI246"/>
  <c r="BH246"/>
  <c r="BG246"/>
  <c r="BE246"/>
  <c r="T246"/>
  <c r="T245"/>
  <c r="R246"/>
  <c r="R245"/>
  <c r="P246"/>
  <c r="P245"/>
  <c r="BK246"/>
  <c r="BK245"/>
  <c r="J245"/>
  <c r="J246"/>
  <c r="BF246"/>
  <c r="J100"/>
  <c r="BI244"/>
  <c r="BH244"/>
  <c r="BG244"/>
  <c r="BE244"/>
  <c r="T244"/>
  <c r="R244"/>
  <c r="P244"/>
  <c r="BK244"/>
  <c r="J244"/>
  <c r="BF244"/>
  <c r="BI243"/>
  <c r="BH243"/>
  <c r="BG243"/>
  <c r="BE243"/>
  <c r="T243"/>
  <c r="R243"/>
  <c r="P243"/>
  <c r="BK243"/>
  <c r="J243"/>
  <c r="BF243"/>
  <c r="BI241"/>
  <c r="BH241"/>
  <c r="BG241"/>
  <c r="BE241"/>
  <c r="T241"/>
  <c r="R241"/>
  <c r="P241"/>
  <c r="BK241"/>
  <c r="J241"/>
  <c r="BF241"/>
  <c r="BI240"/>
  <c r="BH240"/>
  <c r="BG240"/>
  <c r="BE240"/>
  <c r="T240"/>
  <c r="R240"/>
  <c r="P240"/>
  <c r="BK240"/>
  <c r="J240"/>
  <c r="BF240"/>
  <c r="BI238"/>
  <c r="BH238"/>
  <c r="BG238"/>
  <c r="BE238"/>
  <c r="T238"/>
  <c r="R238"/>
  <c r="P238"/>
  <c r="BK238"/>
  <c r="J238"/>
  <c r="BF238"/>
  <c r="BI237"/>
  <c r="BH237"/>
  <c r="BG237"/>
  <c r="BE237"/>
  <c r="T237"/>
  <c r="R237"/>
  <c r="P237"/>
  <c r="BK237"/>
  <c r="J237"/>
  <c r="BF237"/>
  <c r="BI235"/>
  <c r="BH235"/>
  <c r="BG235"/>
  <c r="BE235"/>
  <c r="T235"/>
  <c r="R235"/>
  <c r="P235"/>
  <c r="BK235"/>
  <c r="J235"/>
  <c r="BF235"/>
  <c r="BI234"/>
  <c r="BH234"/>
  <c r="BG234"/>
  <c r="BE234"/>
  <c r="T234"/>
  <c r="R234"/>
  <c r="P234"/>
  <c r="BK234"/>
  <c r="J234"/>
  <c r="BF234"/>
  <c r="BI233"/>
  <c r="BH233"/>
  <c r="BG233"/>
  <c r="BE233"/>
  <c r="T233"/>
  <c r="R233"/>
  <c r="P233"/>
  <c r="BK233"/>
  <c r="J233"/>
  <c r="BF233"/>
  <c r="BI231"/>
  <c r="BH231"/>
  <c r="BG231"/>
  <c r="BE231"/>
  <c r="T231"/>
  <c r="R231"/>
  <c r="P231"/>
  <c r="BK231"/>
  <c r="J231"/>
  <c r="BF231"/>
  <c r="BI227"/>
  <c r="BH227"/>
  <c r="BG227"/>
  <c r="BE227"/>
  <c r="T227"/>
  <c r="R227"/>
  <c r="P227"/>
  <c r="BK227"/>
  <c r="J227"/>
  <c r="BF227"/>
  <c r="BI226"/>
  <c r="BH226"/>
  <c r="BG226"/>
  <c r="BE226"/>
  <c r="T226"/>
  <c r="R226"/>
  <c r="P226"/>
  <c r="BK226"/>
  <c r="J226"/>
  <c r="BF226"/>
  <c r="BI225"/>
  <c r="BH225"/>
  <c r="BG225"/>
  <c r="BE225"/>
  <c r="T225"/>
  <c r="R225"/>
  <c r="P225"/>
  <c r="BK225"/>
  <c r="J225"/>
  <c r="BF225"/>
  <c r="BI215"/>
  <c r="BH215"/>
  <c r="BG215"/>
  <c r="BE215"/>
  <c r="T215"/>
  <c r="R215"/>
  <c r="P215"/>
  <c r="BK215"/>
  <c r="J215"/>
  <c r="BF215"/>
  <c r="BI205"/>
  <c r="BH205"/>
  <c r="BG205"/>
  <c r="BE205"/>
  <c r="T205"/>
  <c r="R205"/>
  <c r="P205"/>
  <c r="BK205"/>
  <c r="J205"/>
  <c r="BF205"/>
  <c r="BI202"/>
  <c r="BH202"/>
  <c r="BG202"/>
  <c r="BE202"/>
  <c r="T202"/>
  <c r="T201"/>
  <c r="R202"/>
  <c r="R201"/>
  <c r="P202"/>
  <c r="P201"/>
  <c r="BK202"/>
  <c r="BK201"/>
  <c r="J201"/>
  <c r="J202"/>
  <c r="BF202"/>
  <c r="J99"/>
  <c r="BI200"/>
  <c r="BH200"/>
  <c r="BG200"/>
  <c r="BE200"/>
  <c r="T200"/>
  <c r="R200"/>
  <c r="P200"/>
  <c r="BK200"/>
  <c r="J200"/>
  <c r="BF200"/>
  <c r="BI199"/>
  <c r="BH199"/>
  <c r="BG199"/>
  <c r="BE199"/>
  <c r="T199"/>
  <c r="R199"/>
  <c r="P199"/>
  <c r="BK199"/>
  <c r="J199"/>
  <c r="BF199"/>
  <c r="BI198"/>
  <c r="BH198"/>
  <c r="BG198"/>
  <c r="BE198"/>
  <c r="T198"/>
  <c r="R198"/>
  <c r="P198"/>
  <c r="BK198"/>
  <c r="J198"/>
  <c r="BF198"/>
  <c r="BI188"/>
  <c r="BH188"/>
  <c r="BG188"/>
  <c r="BE188"/>
  <c r="T188"/>
  <c r="R188"/>
  <c r="P188"/>
  <c r="BK188"/>
  <c r="J188"/>
  <c r="BF188"/>
  <c r="BI178"/>
  <c r="BH178"/>
  <c r="BG178"/>
  <c r="BE178"/>
  <c r="T178"/>
  <c r="R178"/>
  <c r="P178"/>
  <c r="BK178"/>
  <c r="J178"/>
  <c r="BF178"/>
  <c r="BI176"/>
  <c r="BH176"/>
  <c r="BG176"/>
  <c r="BE176"/>
  <c r="T176"/>
  <c r="R176"/>
  <c r="P176"/>
  <c r="BK176"/>
  <c r="J176"/>
  <c r="BF176"/>
  <c r="BI166"/>
  <c r="BH166"/>
  <c r="BG166"/>
  <c r="BE166"/>
  <c r="T166"/>
  <c r="R166"/>
  <c r="P166"/>
  <c r="BK166"/>
  <c r="J166"/>
  <c r="BF166"/>
  <c r="BI157"/>
  <c r="BH157"/>
  <c r="BG157"/>
  <c r="BE157"/>
  <c r="T157"/>
  <c r="R157"/>
  <c r="P157"/>
  <c r="BK157"/>
  <c r="J157"/>
  <c r="BF157"/>
  <c r="BI152"/>
  <c r="BH152"/>
  <c r="BG152"/>
  <c r="BE152"/>
  <c r="T152"/>
  <c r="R152"/>
  <c r="P152"/>
  <c r="BK152"/>
  <c r="J152"/>
  <c r="BF152"/>
  <c r="BI151"/>
  <c r="BH151"/>
  <c r="BG151"/>
  <c r="BE151"/>
  <c r="T151"/>
  <c r="R151"/>
  <c r="P151"/>
  <c r="BK151"/>
  <c r="J151"/>
  <c r="BF151"/>
  <c r="BI150"/>
  <c r="BH150"/>
  <c r="BG150"/>
  <c r="BE150"/>
  <c r="T150"/>
  <c r="R150"/>
  <c r="P150"/>
  <c r="BK150"/>
  <c r="J150"/>
  <c r="BF150"/>
  <c r="BI148"/>
  <c r="BH148"/>
  <c r="BG148"/>
  <c r="BE148"/>
  <c r="T148"/>
  <c r="R148"/>
  <c r="P148"/>
  <c r="BK148"/>
  <c r="J148"/>
  <c r="BF148"/>
  <c r="BI147"/>
  <c r="BH147"/>
  <c r="BG147"/>
  <c r="BE147"/>
  <c r="T147"/>
  <c r="R147"/>
  <c r="P147"/>
  <c r="BK147"/>
  <c r="J147"/>
  <c r="BF147"/>
  <c r="BI146"/>
  <c r="BH146"/>
  <c r="BG146"/>
  <c r="BE146"/>
  <c r="T146"/>
  <c r="R146"/>
  <c r="P146"/>
  <c r="BK146"/>
  <c r="J146"/>
  <c r="BF146"/>
  <c r="BI145"/>
  <c r="BH145"/>
  <c r="BG145"/>
  <c r="BE145"/>
  <c r="T145"/>
  <c r="R145"/>
  <c r="P145"/>
  <c r="BK145"/>
  <c r="J145"/>
  <c r="BF145"/>
  <c r="BI135"/>
  <c r="BH135"/>
  <c r="BG135"/>
  <c r="BE135"/>
  <c r="T135"/>
  <c r="R135"/>
  <c r="P135"/>
  <c r="BK135"/>
  <c r="J135"/>
  <c r="BF135"/>
  <c r="BI134"/>
  <c r="BH134"/>
  <c r="BG134"/>
  <c r="BE134"/>
  <c r="T134"/>
  <c r="R134"/>
  <c r="P134"/>
  <c r="BK134"/>
  <c r="J134"/>
  <c r="BF134"/>
  <c r="BI132"/>
  <c r="BH132"/>
  <c r="BG132"/>
  <c r="BE132"/>
  <c r="T132"/>
  <c r="R132"/>
  <c r="P132"/>
  <c r="BK132"/>
  <c r="J132"/>
  <c r="BF132"/>
  <c r="BI127"/>
  <c r="F37"/>
  <c i="1" r="BD104"/>
  <c i="11" r="BH127"/>
  <c r="F36"/>
  <c i="1" r="BC104"/>
  <c i="11" r="BG127"/>
  <c r="F35"/>
  <c i="1" r="BB104"/>
  <c i="11" r="BE127"/>
  <c r="J33"/>
  <c i="1" r="AV104"/>
  <c i="11" r="F33"/>
  <c i="1" r="AZ104"/>
  <c i="11" r="T127"/>
  <c r="T126"/>
  <c r="T125"/>
  <c r="T124"/>
  <c r="R127"/>
  <c r="R126"/>
  <c r="R125"/>
  <c r="R124"/>
  <c r="P127"/>
  <c r="P126"/>
  <c r="P125"/>
  <c r="P124"/>
  <c i="1" r="AU104"/>
  <c i="11" r="BK127"/>
  <c r="BK126"/>
  <c r="J126"/>
  <c r="BK125"/>
  <c r="J125"/>
  <c r="BK124"/>
  <c r="J124"/>
  <c r="J96"/>
  <c r="J30"/>
  <c i="1" r="AG104"/>
  <c i="11" r="J127"/>
  <c r="BF127"/>
  <c r="J34"/>
  <c i="1" r="AW104"/>
  <c i="11" r="F34"/>
  <c i="1" r="BA104"/>
  <c i="11" r="J98"/>
  <c r="J97"/>
  <c r="F118"/>
  <c r="E116"/>
  <c r="F89"/>
  <c r="E87"/>
  <c r="J39"/>
  <c r="J24"/>
  <c r="E24"/>
  <c r="J121"/>
  <c r="J92"/>
  <c r="J23"/>
  <c r="J21"/>
  <c r="E21"/>
  <c r="J120"/>
  <c r="J91"/>
  <c r="J20"/>
  <c r="J18"/>
  <c r="E18"/>
  <c r="F121"/>
  <c r="F92"/>
  <c r="J17"/>
  <c r="J15"/>
  <c r="E15"/>
  <c r="F120"/>
  <c r="F91"/>
  <c r="J14"/>
  <c r="J12"/>
  <c r="J118"/>
  <c r="J89"/>
  <c r="E7"/>
  <c r="E114"/>
  <c r="E85"/>
  <c i="10" r="J37"/>
  <c r="J36"/>
  <c i="1" r="AY103"/>
  <c i="10" r="J35"/>
  <c i="1" r="AX103"/>
  <c i="10" r="BI147"/>
  <c r="BH147"/>
  <c r="BG147"/>
  <c r="BE147"/>
  <c r="T147"/>
  <c r="R147"/>
  <c r="P147"/>
  <c r="BK147"/>
  <c r="J147"/>
  <c r="BF147"/>
  <c r="BI146"/>
  <c r="BH146"/>
  <c r="BG146"/>
  <c r="BE146"/>
  <c r="T146"/>
  <c r="R146"/>
  <c r="P146"/>
  <c r="BK146"/>
  <c r="J146"/>
  <c r="BF146"/>
  <c r="BI145"/>
  <c r="BH145"/>
  <c r="BG145"/>
  <c r="BE145"/>
  <c r="T145"/>
  <c r="R145"/>
  <c r="P145"/>
  <c r="BK145"/>
  <c r="J145"/>
  <c r="BF145"/>
  <c r="BI144"/>
  <c r="BH144"/>
  <c r="BG144"/>
  <c r="BE144"/>
  <c r="T144"/>
  <c r="R144"/>
  <c r="P144"/>
  <c r="BK144"/>
  <c r="J144"/>
  <c r="BF144"/>
  <c r="BI143"/>
  <c r="BH143"/>
  <c r="BG143"/>
  <c r="BE143"/>
  <c r="T143"/>
  <c r="T142"/>
  <c r="R143"/>
  <c r="R142"/>
  <c r="P143"/>
  <c r="P142"/>
  <c r="BK143"/>
  <c r="BK142"/>
  <c r="J142"/>
  <c r="J143"/>
  <c r="BF143"/>
  <c r="J99"/>
  <c r="BI141"/>
  <c r="BH141"/>
  <c r="BG141"/>
  <c r="BE141"/>
  <c r="T141"/>
  <c r="R141"/>
  <c r="P141"/>
  <c r="BK141"/>
  <c r="J141"/>
  <c r="BF141"/>
  <c r="BI140"/>
  <c r="BH140"/>
  <c r="BG140"/>
  <c r="BE140"/>
  <c r="T140"/>
  <c r="R140"/>
  <c r="P140"/>
  <c r="BK140"/>
  <c r="J140"/>
  <c r="BF140"/>
  <c r="BI139"/>
  <c r="BH139"/>
  <c r="BG139"/>
  <c r="BE139"/>
  <c r="T139"/>
  <c r="R139"/>
  <c r="P139"/>
  <c r="BK139"/>
  <c r="J139"/>
  <c r="BF139"/>
  <c r="BI138"/>
  <c r="BH138"/>
  <c r="BG138"/>
  <c r="BE138"/>
  <c r="T138"/>
  <c r="R138"/>
  <c r="P138"/>
  <c r="BK138"/>
  <c r="J138"/>
  <c r="BF138"/>
  <c r="BI137"/>
  <c r="BH137"/>
  <c r="BG137"/>
  <c r="BE137"/>
  <c r="T137"/>
  <c r="R137"/>
  <c r="P137"/>
  <c r="BK137"/>
  <c r="J137"/>
  <c r="BF137"/>
  <c r="BI136"/>
  <c r="BH136"/>
  <c r="BG136"/>
  <c r="BE136"/>
  <c r="T136"/>
  <c r="R136"/>
  <c r="P136"/>
  <c r="BK136"/>
  <c r="J136"/>
  <c r="BF136"/>
  <c r="BI135"/>
  <c r="BH135"/>
  <c r="BG135"/>
  <c r="BE135"/>
  <c r="T135"/>
  <c r="R135"/>
  <c r="P135"/>
  <c r="BK135"/>
  <c r="J135"/>
  <c r="BF135"/>
  <c r="BI134"/>
  <c r="BH134"/>
  <c r="BG134"/>
  <c r="BE134"/>
  <c r="T134"/>
  <c r="R134"/>
  <c r="P134"/>
  <c r="BK134"/>
  <c r="J134"/>
  <c r="BF134"/>
  <c r="BI133"/>
  <c r="BH133"/>
  <c r="BG133"/>
  <c r="BE133"/>
  <c r="T133"/>
  <c r="R133"/>
  <c r="P133"/>
  <c r="BK133"/>
  <c r="J133"/>
  <c r="BF133"/>
  <c r="BI132"/>
  <c r="BH132"/>
  <c r="BG132"/>
  <c r="BE132"/>
  <c r="T132"/>
  <c r="R132"/>
  <c r="P132"/>
  <c r="BK132"/>
  <c r="J132"/>
  <c r="BF132"/>
  <c r="BI131"/>
  <c r="BH131"/>
  <c r="BG131"/>
  <c r="BE131"/>
  <c r="T131"/>
  <c r="R131"/>
  <c r="P131"/>
  <c r="BK131"/>
  <c r="J131"/>
  <c r="BF131"/>
  <c r="BI130"/>
  <c r="BH130"/>
  <c r="BG130"/>
  <c r="BE130"/>
  <c r="T130"/>
  <c r="R130"/>
  <c r="P130"/>
  <c r="BK130"/>
  <c r="J130"/>
  <c r="BF130"/>
  <c r="BI129"/>
  <c r="BH129"/>
  <c r="BG129"/>
  <c r="BE129"/>
  <c r="T129"/>
  <c r="R129"/>
  <c r="P129"/>
  <c r="BK129"/>
  <c r="J129"/>
  <c r="BF129"/>
  <c r="BI128"/>
  <c r="BH128"/>
  <c r="BG128"/>
  <c r="BE128"/>
  <c r="T128"/>
  <c r="R128"/>
  <c r="P128"/>
  <c r="BK128"/>
  <c r="J128"/>
  <c r="BF128"/>
  <c r="BI127"/>
  <c r="BH127"/>
  <c r="BG127"/>
  <c r="BE127"/>
  <c r="T127"/>
  <c r="R127"/>
  <c r="P127"/>
  <c r="BK127"/>
  <c r="J127"/>
  <c r="BF127"/>
  <c r="BI126"/>
  <c r="BH126"/>
  <c r="BG126"/>
  <c r="BE126"/>
  <c r="T126"/>
  <c r="R126"/>
  <c r="P126"/>
  <c r="BK126"/>
  <c r="J126"/>
  <c r="BF126"/>
  <c r="BI125"/>
  <c r="BH125"/>
  <c r="BG125"/>
  <c r="BE125"/>
  <c r="T125"/>
  <c r="R125"/>
  <c r="P125"/>
  <c r="BK125"/>
  <c r="J125"/>
  <c r="BF125"/>
  <c r="BI124"/>
  <c r="BH124"/>
  <c r="BG124"/>
  <c r="BE124"/>
  <c r="T124"/>
  <c r="R124"/>
  <c r="P124"/>
  <c r="BK124"/>
  <c r="J124"/>
  <c r="BF124"/>
  <c r="BI123"/>
  <c r="BH123"/>
  <c r="BG123"/>
  <c r="BE123"/>
  <c r="T123"/>
  <c r="R123"/>
  <c r="P123"/>
  <c r="BK123"/>
  <c r="J123"/>
  <c r="BF123"/>
  <c r="BI122"/>
  <c r="F37"/>
  <c i="1" r="BD103"/>
  <c i="10" r="BH122"/>
  <c r="F36"/>
  <c i="1" r="BC103"/>
  <c i="10" r="BG122"/>
  <c r="F35"/>
  <c i="1" r="BB103"/>
  <c i="10" r="BE122"/>
  <c r="J33"/>
  <c i="1" r="AV103"/>
  <c i="10" r="F33"/>
  <c i="1" r="AZ103"/>
  <c i="10" r="T122"/>
  <c r="T121"/>
  <c r="T120"/>
  <c r="T119"/>
  <c r="R122"/>
  <c r="R121"/>
  <c r="R120"/>
  <c r="R119"/>
  <c r="P122"/>
  <c r="P121"/>
  <c r="P120"/>
  <c r="P119"/>
  <c i="1" r="AU103"/>
  <c i="10" r="BK122"/>
  <c r="BK121"/>
  <c r="J121"/>
  <c r="BK120"/>
  <c r="J120"/>
  <c r="BK119"/>
  <c r="J119"/>
  <c r="J96"/>
  <c r="J30"/>
  <c i="1" r="AG103"/>
  <c i="10" r="J122"/>
  <c r="BF122"/>
  <c r="J34"/>
  <c i="1" r="AW103"/>
  <c i="10" r="F34"/>
  <c i="1" r="BA103"/>
  <c i="10" r="J98"/>
  <c r="J97"/>
  <c r="F113"/>
  <c r="E111"/>
  <c r="F89"/>
  <c r="E87"/>
  <c r="J39"/>
  <c r="J24"/>
  <c r="E24"/>
  <c r="J116"/>
  <c r="J92"/>
  <c r="J23"/>
  <c r="J21"/>
  <c r="E21"/>
  <c r="J115"/>
  <c r="J91"/>
  <c r="J20"/>
  <c r="J18"/>
  <c r="E18"/>
  <c r="F116"/>
  <c r="F92"/>
  <c r="J17"/>
  <c r="J15"/>
  <c r="E15"/>
  <c r="F115"/>
  <c r="F91"/>
  <c r="J14"/>
  <c r="J12"/>
  <c r="J113"/>
  <c r="J89"/>
  <c r="E7"/>
  <c r="E109"/>
  <c r="E85"/>
  <c i="9" r="J37"/>
  <c r="J36"/>
  <c i="1" r="AY102"/>
  <c i="9" r="J35"/>
  <c i="1" r="AX102"/>
  <c i="9" r="BI176"/>
  <c r="BH176"/>
  <c r="BG176"/>
  <c r="BE176"/>
  <c r="T176"/>
  <c r="R176"/>
  <c r="P176"/>
  <c r="BK176"/>
  <c r="J176"/>
  <c r="BF176"/>
  <c r="BI175"/>
  <c r="BH175"/>
  <c r="BG175"/>
  <c r="BE175"/>
  <c r="T175"/>
  <c r="R175"/>
  <c r="P175"/>
  <c r="BK175"/>
  <c r="J175"/>
  <c r="BF175"/>
  <c r="BI174"/>
  <c r="BH174"/>
  <c r="BG174"/>
  <c r="BE174"/>
  <c r="T174"/>
  <c r="R174"/>
  <c r="P174"/>
  <c r="BK174"/>
  <c r="J174"/>
  <c r="BF174"/>
  <c r="BI173"/>
  <c r="BH173"/>
  <c r="BG173"/>
  <c r="BE173"/>
  <c r="T173"/>
  <c r="R173"/>
  <c r="P173"/>
  <c r="BK173"/>
  <c r="J173"/>
  <c r="BF173"/>
  <c r="BI172"/>
  <c r="BH172"/>
  <c r="BG172"/>
  <c r="BE172"/>
  <c r="T172"/>
  <c r="T171"/>
  <c r="R172"/>
  <c r="R171"/>
  <c r="P172"/>
  <c r="P171"/>
  <c r="BK172"/>
  <c r="BK171"/>
  <c r="J171"/>
  <c r="J172"/>
  <c r="BF172"/>
  <c r="J101"/>
  <c r="BI170"/>
  <c r="BH170"/>
  <c r="BG170"/>
  <c r="BE170"/>
  <c r="T170"/>
  <c r="R170"/>
  <c r="P170"/>
  <c r="BK170"/>
  <c r="J170"/>
  <c r="BF170"/>
  <c r="BI169"/>
  <c r="BH169"/>
  <c r="BG169"/>
  <c r="BE169"/>
  <c r="T169"/>
  <c r="R169"/>
  <c r="P169"/>
  <c r="BK169"/>
  <c r="J169"/>
  <c r="BF169"/>
  <c r="BI168"/>
  <c r="BH168"/>
  <c r="BG168"/>
  <c r="BE168"/>
  <c r="T168"/>
  <c r="R168"/>
  <c r="P168"/>
  <c r="BK168"/>
  <c r="J168"/>
  <c r="BF168"/>
  <c r="BI167"/>
  <c r="BH167"/>
  <c r="BG167"/>
  <c r="BE167"/>
  <c r="T167"/>
  <c r="R167"/>
  <c r="P167"/>
  <c r="BK167"/>
  <c r="J167"/>
  <c r="BF167"/>
  <c r="BI166"/>
  <c r="BH166"/>
  <c r="BG166"/>
  <c r="BE166"/>
  <c r="T166"/>
  <c r="R166"/>
  <c r="P166"/>
  <c r="BK166"/>
  <c r="J166"/>
  <c r="BF166"/>
  <c r="BI165"/>
  <c r="BH165"/>
  <c r="BG165"/>
  <c r="BE165"/>
  <c r="T165"/>
  <c r="R165"/>
  <c r="P165"/>
  <c r="BK165"/>
  <c r="J165"/>
  <c r="BF165"/>
  <c r="BI164"/>
  <c r="BH164"/>
  <c r="BG164"/>
  <c r="BE164"/>
  <c r="T164"/>
  <c r="R164"/>
  <c r="P164"/>
  <c r="BK164"/>
  <c r="J164"/>
  <c r="BF164"/>
  <c r="BI163"/>
  <c r="BH163"/>
  <c r="BG163"/>
  <c r="BE163"/>
  <c r="T163"/>
  <c r="R163"/>
  <c r="P163"/>
  <c r="BK163"/>
  <c r="J163"/>
  <c r="BF163"/>
  <c r="BI162"/>
  <c r="BH162"/>
  <c r="BG162"/>
  <c r="BE162"/>
  <c r="T162"/>
  <c r="R162"/>
  <c r="P162"/>
  <c r="BK162"/>
  <c r="J162"/>
  <c r="BF162"/>
  <c r="BI161"/>
  <c r="BH161"/>
  <c r="BG161"/>
  <c r="BE161"/>
  <c r="T161"/>
  <c r="R161"/>
  <c r="P161"/>
  <c r="BK161"/>
  <c r="J161"/>
  <c r="BF161"/>
  <c r="BI160"/>
  <c r="BH160"/>
  <c r="BG160"/>
  <c r="BE160"/>
  <c r="T160"/>
  <c r="R160"/>
  <c r="P160"/>
  <c r="BK160"/>
  <c r="J160"/>
  <c r="BF160"/>
  <c r="BI159"/>
  <c r="BH159"/>
  <c r="BG159"/>
  <c r="BE159"/>
  <c r="T159"/>
  <c r="R159"/>
  <c r="P159"/>
  <c r="BK159"/>
  <c r="J159"/>
  <c r="BF159"/>
  <c r="BI158"/>
  <c r="BH158"/>
  <c r="BG158"/>
  <c r="BE158"/>
  <c r="T158"/>
  <c r="R158"/>
  <c r="P158"/>
  <c r="BK158"/>
  <c r="J158"/>
  <c r="BF158"/>
  <c r="BI157"/>
  <c r="BH157"/>
  <c r="BG157"/>
  <c r="BE157"/>
  <c r="T157"/>
  <c r="R157"/>
  <c r="P157"/>
  <c r="BK157"/>
  <c r="J157"/>
  <c r="BF157"/>
  <c r="BI156"/>
  <c r="BH156"/>
  <c r="BG156"/>
  <c r="BE156"/>
  <c r="T156"/>
  <c r="R156"/>
  <c r="P156"/>
  <c r="BK156"/>
  <c r="J156"/>
  <c r="BF156"/>
  <c r="BI155"/>
  <c r="BH155"/>
  <c r="BG155"/>
  <c r="BE155"/>
  <c r="T155"/>
  <c r="R155"/>
  <c r="P155"/>
  <c r="BK155"/>
  <c r="J155"/>
  <c r="BF155"/>
  <c r="BI154"/>
  <c r="BH154"/>
  <c r="BG154"/>
  <c r="BE154"/>
  <c r="T154"/>
  <c r="R154"/>
  <c r="P154"/>
  <c r="BK154"/>
  <c r="J154"/>
  <c r="BF154"/>
  <c r="BI153"/>
  <c r="BH153"/>
  <c r="BG153"/>
  <c r="BE153"/>
  <c r="T153"/>
  <c r="T152"/>
  <c r="R153"/>
  <c r="R152"/>
  <c r="P153"/>
  <c r="P152"/>
  <c r="BK153"/>
  <c r="BK152"/>
  <c r="J152"/>
  <c r="J153"/>
  <c r="BF153"/>
  <c r="J100"/>
  <c r="BI151"/>
  <c r="BH151"/>
  <c r="BG151"/>
  <c r="BE151"/>
  <c r="T151"/>
  <c r="R151"/>
  <c r="P151"/>
  <c r="BK151"/>
  <c r="J151"/>
  <c r="BF151"/>
  <c r="BI150"/>
  <c r="BH150"/>
  <c r="BG150"/>
  <c r="BE150"/>
  <c r="T150"/>
  <c r="R150"/>
  <c r="P150"/>
  <c r="BK150"/>
  <c r="J150"/>
  <c r="BF150"/>
  <c r="BI149"/>
  <c r="BH149"/>
  <c r="BG149"/>
  <c r="BE149"/>
  <c r="T149"/>
  <c r="R149"/>
  <c r="P149"/>
  <c r="BK149"/>
  <c r="J149"/>
  <c r="BF149"/>
  <c r="BI148"/>
  <c r="BH148"/>
  <c r="BG148"/>
  <c r="BE148"/>
  <c r="T148"/>
  <c r="R148"/>
  <c r="P148"/>
  <c r="BK148"/>
  <c r="J148"/>
  <c r="BF148"/>
  <c r="BI147"/>
  <c r="BH147"/>
  <c r="BG147"/>
  <c r="BE147"/>
  <c r="T147"/>
  <c r="R147"/>
  <c r="P147"/>
  <c r="BK147"/>
  <c r="J147"/>
  <c r="BF147"/>
  <c r="BI146"/>
  <c r="BH146"/>
  <c r="BG146"/>
  <c r="BE146"/>
  <c r="T146"/>
  <c r="R146"/>
  <c r="P146"/>
  <c r="BK146"/>
  <c r="J146"/>
  <c r="BF146"/>
  <c r="BI145"/>
  <c r="BH145"/>
  <c r="BG145"/>
  <c r="BE145"/>
  <c r="T145"/>
  <c r="R145"/>
  <c r="P145"/>
  <c r="BK145"/>
  <c r="J145"/>
  <c r="BF145"/>
  <c r="BI144"/>
  <c r="BH144"/>
  <c r="BG144"/>
  <c r="BE144"/>
  <c r="T144"/>
  <c r="R144"/>
  <c r="P144"/>
  <c r="BK144"/>
  <c r="J144"/>
  <c r="BF144"/>
  <c r="BI143"/>
  <c r="BH143"/>
  <c r="BG143"/>
  <c r="BE143"/>
  <c r="T143"/>
  <c r="R143"/>
  <c r="P143"/>
  <c r="BK143"/>
  <c r="J143"/>
  <c r="BF143"/>
  <c r="BI142"/>
  <c r="BH142"/>
  <c r="BG142"/>
  <c r="BE142"/>
  <c r="T142"/>
  <c r="R142"/>
  <c r="P142"/>
  <c r="BK142"/>
  <c r="J142"/>
  <c r="BF142"/>
  <c r="BI141"/>
  <c r="BH141"/>
  <c r="BG141"/>
  <c r="BE141"/>
  <c r="T141"/>
  <c r="R141"/>
  <c r="P141"/>
  <c r="BK141"/>
  <c r="J141"/>
  <c r="BF141"/>
  <c r="BI140"/>
  <c r="BH140"/>
  <c r="BG140"/>
  <c r="BE140"/>
  <c r="T140"/>
  <c r="R140"/>
  <c r="P140"/>
  <c r="BK140"/>
  <c r="J140"/>
  <c r="BF140"/>
  <c r="BI139"/>
  <c r="BH139"/>
  <c r="BG139"/>
  <c r="BE139"/>
  <c r="T139"/>
  <c r="R139"/>
  <c r="P139"/>
  <c r="BK139"/>
  <c r="J139"/>
  <c r="BF139"/>
  <c r="BI138"/>
  <c r="BH138"/>
  <c r="BG138"/>
  <c r="BE138"/>
  <c r="T138"/>
  <c r="R138"/>
  <c r="P138"/>
  <c r="BK138"/>
  <c r="J138"/>
  <c r="BF138"/>
  <c r="BI137"/>
  <c r="BH137"/>
  <c r="BG137"/>
  <c r="BE137"/>
  <c r="T137"/>
  <c r="R137"/>
  <c r="P137"/>
  <c r="BK137"/>
  <c r="J137"/>
  <c r="BF137"/>
  <c r="BI136"/>
  <c r="BH136"/>
  <c r="BG136"/>
  <c r="BE136"/>
  <c r="T136"/>
  <c r="R136"/>
  <c r="P136"/>
  <c r="BK136"/>
  <c r="J136"/>
  <c r="BF136"/>
  <c r="BI135"/>
  <c r="BH135"/>
  <c r="BG135"/>
  <c r="BE135"/>
  <c r="T135"/>
  <c r="T134"/>
  <c r="R135"/>
  <c r="R134"/>
  <c r="P135"/>
  <c r="P134"/>
  <c r="BK135"/>
  <c r="BK134"/>
  <c r="J134"/>
  <c r="J135"/>
  <c r="BF135"/>
  <c r="J99"/>
  <c r="BI133"/>
  <c r="BH133"/>
  <c r="BG133"/>
  <c r="BE133"/>
  <c r="T133"/>
  <c r="R133"/>
  <c r="P133"/>
  <c r="BK133"/>
  <c r="J133"/>
  <c r="BF133"/>
  <c r="BI132"/>
  <c r="BH132"/>
  <c r="BG132"/>
  <c r="BE132"/>
  <c r="T132"/>
  <c r="R132"/>
  <c r="P132"/>
  <c r="BK132"/>
  <c r="J132"/>
  <c r="BF132"/>
  <c r="BI131"/>
  <c r="BH131"/>
  <c r="BG131"/>
  <c r="BE131"/>
  <c r="T131"/>
  <c r="R131"/>
  <c r="P131"/>
  <c r="BK131"/>
  <c r="J131"/>
  <c r="BF131"/>
  <c r="BI130"/>
  <c r="BH130"/>
  <c r="BG130"/>
  <c r="BE130"/>
  <c r="T130"/>
  <c r="R130"/>
  <c r="P130"/>
  <c r="BK130"/>
  <c r="J130"/>
  <c r="BF130"/>
  <c r="BI129"/>
  <c r="BH129"/>
  <c r="BG129"/>
  <c r="BE129"/>
  <c r="T129"/>
  <c r="R129"/>
  <c r="P129"/>
  <c r="BK129"/>
  <c r="J129"/>
  <c r="BF129"/>
  <c r="BI128"/>
  <c r="BH128"/>
  <c r="BG128"/>
  <c r="BE128"/>
  <c r="T128"/>
  <c r="R128"/>
  <c r="P128"/>
  <c r="BK128"/>
  <c r="J128"/>
  <c r="BF128"/>
  <c r="BI127"/>
  <c r="BH127"/>
  <c r="BG127"/>
  <c r="BE127"/>
  <c r="T127"/>
  <c r="R127"/>
  <c r="P127"/>
  <c r="BK127"/>
  <c r="J127"/>
  <c r="BF127"/>
  <c r="BI126"/>
  <c r="BH126"/>
  <c r="BG126"/>
  <c r="BE126"/>
  <c r="T126"/>
  <c r="R126"/>
  <c r="P126"/>
  <c r="BK126"/>
  <c r="J126"/>
  <c r="BF126"/>
  <c r="BI125"/>
  <c r="BH125"/>
  <c r="BG125"/>
  <c r="BE125"/>
  <c r="T125"/>
  <c r="R125"/>
  <c r="P125"/>
  <c r="BK125"/>
  <c r="J125"/>
  <c r="BF125"/>
  <c r="BI124"/>
  <c r="F37"/>
  <c i="1" r="BD102"/>
  <c i="9" r="BH124"/>
  <c r="F36"/>
  <c i="1" r="BC102"/>
  <c i="9" r="BG124"/>
  <c r="F35"/>
  <c i="1" r="BB102"/>
  <c i="9" r="BE124"/>
  <c r="J33"/>
  <c i="1" r="AV102"/>
  <c i="9" r="F33"/>
  <c i="1" r="AZ102"/>
  <c i="9" r="T124"/>
  <c r="T123"/>
  <c r="T122"/>
  <c r="T121"/>
  <c r="R124"/>
  <c r="R123"/>
  <c r="R122"/>
  <c r="R121"/>
  <c r="P124"/>
  <c r="P123"/>
  <c r="P122"/>
  <c r="P121"/>
  <c i="1" r="AU102"/>
  <c i="9" r="BK124"/>
  <c r="BK123"/>
  <c r="J123"/>
  <c r="BK122"/>
  <c r="J122"/>
  <c r="BK121"/>
  <c r="J121"/>
  <c r="J96"/>
  <c r="J30"/>
  <c i="1" r="AG102"/>
  <c i="9" r="J124"/>
  <c r="BF124"/>
  <c r="J34"/>
  <c i="1" r="AW102"/>
  <c i="9" r="F34"/>
  <c i="1" r="BA102"/>
  <c i="9" r="J98"/>
  <c r="J97"/>
  <c r="F115"/>
  <c r="E113"/>
  <c r="F89"/>
  <c r="E87"/>
  <c r="J39"/>
  <c r="J24"/>
  <c r="E24"/>
  <c r="J118"/>
  <c r="J92"/>
  <c r="J23"/>
  <c r="J21"/>
  <c r="E21"/>
  <c r="J117"/>
  <c r="J91"/>
  <c r="J20"/>
  <c r="J18"/>
  <c r="E18"/>
  <c r="F118"/>
  <c r="F92"/>
  <c r="J17"/>
  <c r="J15"/>
  <c r="E15"/>
  <c r="F117"/>
  <c r="F91"/>
  <c r="J14"/>
  <c r="J12"/>
  <c r="J115"/>
  <c r="J89"/>
  <c r="E7"/>
  <c r="E111"/>
  <c r="E85"/>
  <c i="8" r="J183"/>
  <c r="J37"/>
  <c r="J36"/>
  <c i="1" r="AY101"/>
  <c i="8" r="J35"/>
  <c i="1" r="AX101"/>
  <c i="8" r="J100"/>
  <c r="BI182"/>
  <c r="BH182"/>
  <c r="BG182"/>
  <c r="BE182"/>
  <c r="T182"/>
  <c r="R182"/>
  <c r="P182"/>
  <c r="BK182"/>
  <c r="J182"/>
  <c r="BF182"/>
  <c r="BI181"/>
  <c r="BH181"/>
  <c r="BG181"/>
  <c r="BE181"/>
  <c r="T181"/>
  <c r="R181"/>
  <c r="P181"/>
  <c r="BK181"/>
  <c r="J181"/>
  <c r="BF181"/>
  <c r="BI180"/>
  <c r="BH180"/>
  <c r="BG180"/>
  <c r="BE180"/>
  <c r="T180"/>
  <c r="R180"/>
  <c r="P180"/>
  <c r="BK180"/>
  <c r="J180"/>
  <c r="BF180"/>
  <c r="BI179"/>
  <c r="BH179"/>
  <c r="BG179"/>
  <c r="BE179"/>
  <c r="T179"/>
  <c r="R179"/>
  <c r="P179"/>
  <c r="BK179"/>
  <c r="J179"/>
  <c r="BF179"/>
  <c r="BI178"/>
  <c r="BH178"/>
  <c r="BG178"/>
  <c r="BE178"/>
  <c r="T178"/>
  <c r="R178"/>
  <c r="P178"/>
  <c r="BK178"/>
  <c r="J178"/>
  <c r="BF178"/>
  <c r="BI177"/>
  <c r="BH177"/>
  <c r="BG177"/>
  <c r="BE177"/>
  <c r="T177"/>
  <c r="R177"/>
  <c r="P177"/>
  <c r="BK177"/>
  <c r="J177"/>
  <c r="BF177"/>
  <c r="BI176"/>
  <c r="BH176"/>
  <c r="BG176"/>
  <c r="BE176"/>
  <c r="T176"/>
  <c r="R176"/>
  <c r="P176"/>
  <c r="BK176"/>
  <c r="J176"/>
  <c r="BF176"/>
  <c r="BI175"/>
  <c r="BH175"/>
  <c r="BG175"/>
  <c r="BE175"/>
  <c r="T175"/>
  <c r="R175"/>
  <c r="P175"/>
  <c r="BK175"/>
  <c r="J175"/>
  <c r="BF175"/>
  <c r="BI174"/>
  <c r="BH174"/>
  <c r="BG174"/>
  <c r="BE174"/>
  <c r="T174"/>
  <c r="R174"/>
  <c r="P174"/>
  <c r="BK174"/>
  <c r="J174"/>
  <c r="BF174"/>
  <c r="BI173"/>
  <c r="BH173"/>
  <c r="BG173"/>
  <c r="BE173"/>
  <c r="T173"/>
  <c r="R173"/>
  <c r="P173"/>
  <c r="BK173"/>
  <c r="J173"/>
  <c r="BF173"/>
  <c r="BI172"/>
  <c r="BH172"/>
  <c r="BG172"/>
  <c r="BE172"/>
  <c r="T172"/>
  <c r="R172"/>
  <c r="P172"/>
  <c r="BK172"/>
  <c r="J172"/>
  <c r="BF172"/>
  <c r="BI171"/>
  <c r="BH171"/>
  <c r="BG171"/>
  <c r="BE171"/>
  <c r="T171"/>
  <c r="R171"/>
  <c r="P171"/>
  <c r="BK171"/>
  <c r="J171"/>
  <c r="BF171"/>
  <c r="BI170"/>
  <c r="BH170"/>
  <c r="BG170"/>
  <c r="BE170"/>
  <c r="T170"/>
  <c r="R170"/>
  <c r="P170"/>
  <c r="BK170"/>
  <c r="J170"/>
  <c r="BF170"/>
  <c r="BI169"/>
  <c r="BH169"/>
  <c r="BG169"/>
  <c r="BE169"/>
  <c r="T169"/>
  <c r="R169"/>
  <c r="P169"/>
  <c r="BK169"/>
  <c r="J169"/>
  <c r="BF169"/>
  <c r="BI168"/>
  <c r="BH168"/>
  <c r="BG168"/>
  <c r="BE168"/>
  <c r="T168"/>
  <c r="R168"/>
  <c r="P168"/>
  <c r="BK168"/>
  <c r="J168"/>
  <c r="BF168"/>
  <c r="BI167"/>
  <c r="BH167"/>
  <c r="BG167"/>
  <c r="BE167"/>
  <c r="T167"/>
  <c r="R167"/>
  <c r="P167"/>
  <c r="BK167"/>
  <c r="J167"/>
  <c r="BF167"/>
  <c r="BI166"/>
  <c r="BH166"/>
  <c r="BG166"/>
  <c r="BE166"/>
  <c r="T166"/>
  <c r="R166"/>
  <c r="P166"/>
  <c r="BK166"/>
  <c r="J166"/>
  <c r="BF166"/>
  <c r="BI165"/>
  <c r="BH165"/>
  <c r="BG165"/>
  <c r="BE165"/>
  <c r="T165"/>
  <c r="T164"/>
  <c r="T163"/>
  <c r="R165"/>
  <c r="R164"/>
  <c r="R163"/>
  <c r="P165"/>
  <c r="P164"/>
  <c r="P163"/>
  <c r="BK165"/>
  <c r="BK164"/>
  <c r="J164"/>
  <c r="BK163"/>
  <c r="J163"/>
  <c r="J165"/>
  <c r="BF165"/>
  <c r="J99"/>
  <c r="J98"/>
  <c r="BI162"/>
  <c r="BH162"/>
  <c r="BG162"/>
  <c r="BE162"/>
  <c r="T162"/>
  <c r="R162"/>
  <c r="P162"/>
  <c r="BK162"/>
  <c r="J162"/>
  <c r="BF162"/>
  <c r="BI161"/>
  <c r="BH161"/>
  <c r="BG161"/>
  <c r="BE161"/>
  <c r="T161"/>
  <c r="R161"/>
  <c r="P161"/>
  <c r="BK161"/>
  <c r="J161"/>
  <c r="BF161"/>
  <c r="BI160"/>
  <c r="BH160"/>
  <c r="BG160"/>
  <c r="BE160"/>
  <c r="T160"/>
  <c r="R160"/>
  <c r="P160"/>
  <c r="BK160"/>
  <c r="J160"/>
  <c r="BF160"/>
  <c r="BI159"/>
  <c r="BH159"/>
  <c r="BG159"/>
  <c r="BE159"/>
  <c r="T159"/>
  <c r="R159"/>
  <c r="P159"/>
  <c r="BK159"/>
  <c r="J159"/>
  <c r="BF159"/>
  <c r="BI158"/>
  <c r="BH158"/>
  <c r="BG158"/>
  <c r="BE158"/>
  <c r="T158"/>
  <c r="R158"/>
  <c r="P158"/>
  <c r="BK158"/>
  <c r="J158"/>
  <c r="BF158"/>
  <c r="BI157"/>
  <c r="BH157"/>
  <c r="BG157"/>
  <c r="BE157"/>
  <c r="T157"/>
  <c r="R157"/>
  <c r="P157"/>
  <c r="BK157"/>
  <c r="J157"/>
  <c r="BF157"/>
  <c r="BI156"/>
  <c r="BH156"/>
  <c r="BG156"/>
  <c r="BE156"/>
  <c r="T156"/>
  <c r="R156"/>
  <c r="P156"/>
  <c r="BK156"/>
  <c r="J156"/>
  <c r="BF156"/>
  <c r="BI155"/>
  <c r="BH155"/>
  <c r="BG155"/>
  <c r="BE155"/>
  <c r="T155"/>
  <c r="R155"/>
  <c r="P155"/>
  <c r="BK155"/>
  <c r="J155"/>
  <c r="BF155"/>
  <c r="BI154"/>
  <c r="BH154"/>
  <c r="BG154"/>
  <c r="BE154"/>
  <c r="T154"/>
  <c r="R154"/>
  <c r="P154"/>
  <c r="BK154"/>
  <c r="J154"/>
  <c r="BF154"/>
  <c r="BI153"/>
  <c r="BH153"/>
  <c r="BG153"/>
  <c r="BE153"/>
  <c r="T153"/>
  <c r="R153"/>
  <c r="P153"/>
  <c r="BK153"/>
  <c r="J153"/>
  <c r="BF153"/>
  <c r="BI152"/>
  <c r="BH152"/>
  <c r="BG152"/>
  <c r="BE152"/>
  <c r="T152"/>
  <c r="R152"/>
  <c r="P152"/>
  <c r="BK152"/>
  <c r="J152"/>
  <c r="BF152"/>
  <c r="BI151"/>
  <c r="BH151"/>
  <c r="BG151"/>
  <c r="BE151"/>
  <c r="T151"/>
  <c r="R151"/>
  <c r="P151"/>
  <c r="BK151"/>
  <c r="J151"/>
  <c r="BF151"/>
  <c r="BI150"/>
  <c r="BH150"/>
  <c r="BG150"/>
  <c r="BE150"/>
  <c r="T150"/>
  <c r="R150"/>
  <c r="P150"/>
  <c r="BK150"/>
  <c r="J150"/>
  <c r="BF150"/>
  <c r="BI149"/>
  <c r="BH149"/>
  <c r="BG149"/>
  <c r="BE149"/>
  <c r="T149"/>
  <c r="R149"/>
  <c r="P149"/>
  <c r="BK149"/>
  <c r="J149"/>
  <c r="BF149"/>
  <c r="BI148"/>
  <c r="BH148"/>
  <c r="BG148"/>
  <c r="BE148"/>
  <c r="T148"/>
  <c r="R148"/>
  <c r="P148"/>
  <c r="BK148"/>
  <c r="J148"/>
  <c r="BF148"/>
  <c r="BI147"/>
  <c r="BH147"/>
  <c r="BG147"/>
  <c r="BE147"/>
  <c r="T147"/>
  <c r="R147"/>
  <c r="P147"/>
  <c r="BK147"/>
  <c r="J147"/>
  <c r="BF147"/>
  <c r="BI146"/>
  <c r="BH146"/>
  <c r="BG146"/>
  <c r="BE146"/>
  <c r="T146"/>
  <c r="R146"/>
  <c r="P146"/>
  <c r="BK146"/>
  <c r="J146"/>
  <c r="BF146"/>
  <c r="BI145"/>
  <c r="BH145"/>
  <c r="BG145"/>
  <c r="BE145"/>
  <c r="T145"/>
  <c r="R145"/>
  <c r="P145"/>
  <c r="BK145"/>
  <c r="J145"/>
  <c r="BF145"/>
  <c r="BI144"/>
  <c r="BH144"/>
  <c r="BG144"/>
  <c r="BE144"/>
  <c r="T144"/>
  <c r="R144"/>
  <c r="P144"/>
  <c r="BK144"/>
  <c r="J144"/>
  <c r="BF144"/>
  <c r="BI143"/>
  <c r="BH143"/>
  <c r="BG143"/>
  <c r="BE143"/>
  <c r="T143"/>
  <c r="R143"/>
  <c r="P143"/>
  <c r="BK143"/>
  <c r="J143"/>
  <c r="BF143"/>
  <c r="BI142"/>
  <c r="BH142"/>
  <c r="BG142"/>
  <c r="BE142"/>
  <c r="T142"/>
  <c r="R142"/>
  <c r="P142"/>
  <c r="BK142"/>
  <c r="J142"/>
  <c r="BF142"/>
  <c r="BI141"/>
  <c r="BH141"/>
  <c r="BG141"/>
  <c r="BE141"/>
  <c r="T141"/>
  <c r="R141"/>
  <c r="P141"/>
  <c r="BK141"/>
  <c r="J141"/>
  <c r="BF141"/>
  <c r="BI140"/>
  <c r="BH140"/>
  <c r="BG140"/>
  <c r="BE140"/>
  <c r="T140"/>
  <c r="R140"/>
  <c r="P140"/>
  <c r="BK140"/>
  <c r="J140"/>
  <c r="BF140"/>
  <c r="BI139"/>
  <c r="BH139"/>
  <c r="BG139"/>
  <c r="BE139"/>
  <c r="T139"/>
  <c r="R139"/>
  <c r="P139"/>
  <c r="BK139"/>
  <c r="J139"/>
  <c r="BF139"/>
  <c r="BI138"/>
  <c r="BH138"/>
  <c r="BG138"/>
  <c r="BE138"/>
  <c r="T138"/>
  <c r="R138"/>
  <c r="P138"/>
  <c r="BK138"/>
  <c r="J138"/>
  <c r="BF138"/>
  <c r="BI137"/>
  <c r="BH137"/>
  <c r="BG137"/>
  <c r="BE137"/>
  <c r="T137"/>
  <c r="R137"/>
  <c r="P137"/>
  <c r="BK137"/>
  <c r="J137"/>
  <c r="BF137"/>
  <c r="BI136"/>
  <c r="BH136"/>
  <c r="BG136"/>
  <c r="BE136"/>
  <c r="T136"/>
  <c r="R136"/>
  <c r="P136"/>
  <c r="BK136"/>
  <c r="J136"/>
  <c r="BF136"/>
  <c r="BI135"/>
  <c r="BH135"/>
  <c r="BG135"/>
  <c r="BE135"/>
  <c r="T135"/>
  <c r="R135"/>
  <c r="P135"/>
  <c r="BK135"/>
  <c r="J135"/>
  <c r="BF135"/>
  <c r="BI134"/>
  <c r="BH134"/>
  <c r="BG134"/>
  <c r="BE134"/>
  <c r="T134"/>
  <c r="R134"/>
  <c r="P134"/>
  <c r="BK134"/>
  <c r="J134"/>
  <c r="BF134"/>
  <c r="BI133"/>
  <c r="BH133"/>
  <c r="BG133"/>
  <c r="BE133"/>
  <c r="T133"/>
  <c r="R133"/>
  <c r="P133"/>
  <c r="BK133"/>
  <c r="J133"/>
  <c r="BF133"/>
  <c r="BI132"/>
  <c r="BH132"/>
  <c r="BG132"/>
  <c r="BE132"/>
  <c r="T132"/>
  <c r="R132"/>
  <c r="P132"/>
  <c r="BK132"/>
  <c r="J132"/>
  <c r="BF132"/>
  <c r="BI131"/>
  <c r="BH131"/>
  <c r="BG131"/>
  <c r="BE131"/>
  <c r="T131"/>
  <c r="R131"/>
  <c r="P131"/>
  <c r="BK131"/>
  <c r="J131"/>
  <c r="BF131"/>
  <c r="BI130"/>
  <c r="BH130"/>
  <c r="BG130"/>
  <c r="BE130"/>
  <c r="T130"/>
  <c r="R130"/>
  <c r="P130"/>
  <c r="BK130"/>
  <c r="J130"/>
  <c r="BF130"/>
  <c r="BI129"/>
  <c r="BH129"/>
  <c r="BG129"/>
  <c r="BE129"/>
  <c r="T129"/>
  <c r="R129"/>
  <c r="P129"/>
  <c r="BK129"/>
  <c r="J129"/>
  <c r="BF129"/>
  <c r="BI128"/>
  <c r="BH128"/>
  <c r="BG128"/>
  <c r="BE128"/>
  <c r="T128"/>
  <c r="R128"/>
  <c r="P128"/>
  <c r="BK128"/>
  <c r="J128"/>
  <c r="BF128"/>
  <c r="BI127"/>
  <c r="BH127"/>
  <c r="BG127"/>
  <c r="BE127"/>
  <c r="T127"/>
  <c r="R127"/>
  <c r="P127"/>
  <c r="BK127"/>
  <c r="J127"/>
  <c r="BF127"/>
  <c r="BI126"/>
  <c r="BH126"/>
  <c r="BG126"/>
  <c r="BE126"/>
  <c r="T126"/>
  <c r="R126"/>
  <c r="P126"/>
  <c r="BK126"/>
  <c r="J126"/>
  <c r="BF126"/>
  <c r="BI125"/>
  <c r="BH125"/>
  <c r="BG125"/>
  <c r="BE125"/>
  <c r="T125"/>
  <c r="R125"/>
  <c r="P125"/>
  <c r="BK125"/>
  <c r="J125"/>
  <c r="BF125"/>
  <c r="BI124"/>
  <c r="BH124"/>
  <c r="BG124"/>
  <c r="BE124"/>
  <c r="T124"/>
  <c r="R124"/>
  <c r="P124"/>
  <c r="BK124"/>
  <c r="J124"/>
  <c r="BF124"/>
  <c r="BI123"/>
  <c r="BH123"/>
  <c r="BG123"/>
  <c r="BE123"/>
  <c r="T123"/>
  <c r="R123"/>
  <c r="P123"/>
  <c r="BK123"/>
  <c r="J123"/>
  <c r="BF123"/>
  <c r="BI122"/>
  <c r="F37"/>
  <c i="1" r="BD101"/>
  <c i="8" r="BH122"/>
  <c r="F36"/>
  <c i="1" r="BC101"/>
  <c i="8" r="BG122"/>
  <c r="F35"/>
  <c i="1" r="BB101"/>
  <c i="8" r="BE122"/>
  <c r="J33"/>
  <c i="1" r="AV101"/>
  <c i="8" r="F33"/>
  <c i="1" r="AZ101"/>
  <c i="8" r="T122"/>
  <c r="T121"/>
  <c r="T120"/>
  <c r="R122"/>
  <c r="R121"/>
  <c r="R120"/>
  <c r="P122"/>
  <c r="P121"/>
  <c r="P120"/>
  <c i="1" r="AU101"/>
  <c i="8" r="BK122"/>
  <c r="BK121"/>
  <c r="J121"/>
  <c r="BK120"/>
  <c r="J120"/>
  <c r="J96"/>
  <c r="J30"/>
  <c i="1" r="AG101"/>
  <c i="8" r="J122"/>
  <c r="BF122"/>
  <c r="J34"/>
  <c i="1" r="AW101"/>
  <c i="8" r="F34"/>
  <c i="1" r="BA101"/>
  <c i="8" r="J97"/>
  <c r="J116"/>
  <c r="F114"/>
  <c r="E112"/>
  <c r="J91"/>
  <c r="F89"/>
  <c r="E87"/>
  <c r="J39"/>
  <c r="J24"/>
  <c r="E24"/>
  <c r="J117"/>
  <c r="J92"/>
  <c r="J23"/>
  <c r="J18"/>
  <c r="E18"/>
  <c r="F117"/>
  <c r="F92"/>
  <c r="J17"/>
  <c r="J15"/>
  <c r="E15"/>
  <c r="F116"/>
  <c r="F91"/>
  <c r="J14"/>
  <c r="J12"/>
  <c r="J114"/>
  <c r="J89"/>
  <c r="E7"/>
  <c r="E110"/>
  <c r="E85"/>
  <c i="7" r="J171"/>
  <c r="J168"/>
  <c r="J37"/>
  <c r="J36"/>
  <c i="1" r="AY100"/>
  <c i="7" r="J35"/>
  <c i="1" r="AX100"/>
  <c i="7" r="J102"/>
  <c r="BI170"/>
  <c r="BH170"/>
  <c r="BG170"/>
  <c r="BE170"/>
  <c r="T170"/>
  <c r="T169"/>
  <c r="R170"/>
  <c r="R169"/>
  <c r="P170"/>
  <c r="P169"/>
  <c r="BK170"/>
  <c r="BK169"/>
  <c r="J169"/>
  <c r="J170"/>
  <c r="BF170"/>
  <c r="J101"/>
  <c r="J100"/>
  <c r="BI167"/>
  <c r="BH167"/>
  <c r="BG167"/>
  <c r="BE167"/>
  <c r="T167"/>
  <c r="R167"/>
  <c r="P167"/>
  <c r="BK167"/>
  <c r="J167"/>
  <c r="BF167"/>
  <c r="BI166"/>
  <c r="BH166"/>
  <c r="BG166"/>
  <c r="BE166"/>
  <c r="T166"/>
  <c r="R166"/>
  <c r="P166"/>
  <c r="BK166"/>
  <c r="J166"/>
  <c r="BF166"/>
  <c r="BI165"/>
  <c r="BH165"/>
  <c r="BG165"/>
  <c r="BE165"/>
  <c r="T165"/>
  <c r="R165"/>
  <c r="P165"/>
  <c r="BK165"/>
  <c r="J165"/>
  <c r="BF165"/>
  <c r="BI164"/>
  <c r="BH164"/>
  <c r="BG164"/>
  <c r="BE164"/>
  <c r="T164"/>
  <c r="R164"/>
  <c r="P164"/>
  <c r="BK164"/>
  <c r="J164"/>
  <c r="BF164"/>
  <c r="BI163"/>
  <c r="BH163"/>
  <c r="BG163"/>
  <c r="BE163"/>
  <c r="T163"/>
  <c r="R163"/>
  <c r="P163"/>
  <c r="BK163"/>
  <c r="J163"/>
  <c r="BF163"/>
  <c r="BI162"/>
  <c r="BH162"/>
  <c r="BG162"/>
  <c r="BE162"/>
  <c r="T162"/>
  <c r="R162"/>
  <c r="P162"/>
  <c r="BK162"/>
  <c r="J162"/>
  <c r="BF162"/>
  <c r="BI161"/>
  <c r="BH161"/>
  <c r="BG161"/>
  <c r="BE161"/>
  <c r="T161"/>
  <c r="R161"/>
  <c r="P161"/>
  <c r="BK161"/>
  <c r="J161"/>
  <c r="BF161"/>
  <c r="BI160"/>
  <c r="BH160"/>
  <c r="BG160"/>
  <c r="BE160"/>
  <c r="T160"/>
  <c r="R160"/>
  <c r="P160"/>
  <c r="BK160"/>
  <c r="J160"/>
  <c r="BF160"/>
  <c r="BI159"/>
  <c r="BH159"/>
  <c r="BG159"/>
  <c r="BE159"/>
  <c r="T159"/>
  <c r="T158"/>
  <c r="T157"/>
  <c r="R159"/>
  <c r="R158"/>
  <c r="R157"/>
  <c r="P159"/>
  <c r="P158"/>
  <c r="P157"/>
  <c r="BK159"/>
  <c r="BK158"/>
  <c r="J158"/>
  <c r="BK157"/>
  <c r="J157"/>
  <c r="J159"/>
  <c r="BF159"/>
  <c r="J99"/>
  <c r="J98"/>
  <c r="BI156"/>
  <c r="BH156"/>
  <c r="BG156"/>
  <c r="BE156"/>
  <c r="T156"/>
  <c r="R156"/>
  <c r="P156"/>
  <c r="BK156"/>
  <c r="J156"/>
  <c r="BF156"/>
  <c r="BI155"/>
  <c r="BH155"/>
  <c r="BG155"/>
  <c r="BE155"/>
  <c r="T155"/>
  <c r="R155"/>
  <c r="P155"/>
  <c r="BK155"/>
  <c r="J155"/>
  <c r="BF155"/>
  <c r="BI154"/>
  <c r="BH154"/>
  <c r="BG154"/>
  <c r="BE154"/>
  <c r="T154"/>
  <c r="R154"/>
  <c r="P154"/>
  <c r="BK154"/>
  <c r="J154"/>
  <c r="BF154"/>
  <c r="BI153"/>
  <c r="BH153"/>
  <c r="BG153"/>
  <c r="BE153"/>
  <c r="T153"/>
  <c r="R153"/>
  <c r="P153"/>
  <c r="BK153"/>
  <c r="J153"/>
  <c r="BF153"/>
  <c r="BI152"/>
  <c r="BH152"/>
  <c r="BG152"/>
  <c r="BE152"/>
  <c r="T152"/>
  <c r="R152"/>
  <c r="P152"/>
  <c r="BK152"/>
  <c r="J152"/>
  <c r="BF152"/>
  <c r="BI151"/>
  <c r="BH151"/>
  <c r="BG151"/>
  <c r="BE151"/>
  <c r="T151"/>
  <c r="R151"/>
  <c r="P151"/>
  <c r="BK151"/>
  <c r="J151"/>
  <c r="BF151"/>
  <c r="BI150"/>
  <c r="BH150"/>
  <c r="BG150"/>
  <c r="BE150"/>
  <c r="T150"/>
  <c r="R150"/>
  <c r="P150"/>
  <c r="BK150"/>
  <c r="J150"/>
  <c r="BF150"/>
  <c r="BI149"/>
  <c r="BH149"/>
  <c r="BG149"/>
  <c r="BE149"/>
  <c r="T149"/>
  <c r="R149"/>
  <c r="P149"/>
  <c r="BK149"/>
  <c r="J149"/>
  <c r="BF149"/>
  <c r="BI148"/>
  <c r="BH148"/>
  <c r="BG148"/>
  <c r="BE148"/>
  <c r="T148"/>
  <c r="R148"/>
  <c r="P148"/>
  <c r="BK148"/>
  <c r="J148"/>
  <c r="BF148"/>
  <c r="BI147"/>
  <c r="BH147"/>
  <c r="BG147"/>
  <c r="BE147"/>
  <c r="T147"/>
  <c r="R147"/>
  <c r="P147"/>
  <c r="BK147"/>
  <c r="J147"/>
  <c r="BF147"/>
  <c r="BI146"/>
  <c r="BH146"/>
  <c r="BG146"/>
  <c r="BE146"/>
  <c r="T146"/>
  <c r="R146"/>
  <c r="P146"/>
  <c r="BK146"/>
  <c r="J146"/>
  <c r="BF146"/>
  <c r="BI145"/>
  <c r="BH145"/>
  <c r="BG145"/>
  <c r="BE145"/>
  <c r="T145"/>
  <c r="R145"/>
  <c r="P145"/>
  <c r="BK145"/>
  <c r="J145"/>
  <c r="BF145"/>
  <c r="BI144"/>
  <c r="BH144"/>
  <c r="BG144"/>
  <c r="BE144"/>
  <c r="T144"/>
  <c r="R144"/>
  <c r="P144"/>
  <c r="BK144"/>
  <c r="J144"/>
  <c r="BF144"/>
  <c r="BI143"/>
  <c r="BH143"/>
  <c r="BG143"/>
  <c r="BE143"/>
  <c r="T143"/>
  <c r="R143"/>
  <c r="P143"/>
  <c r="BK143"/>
  <c r="J143"/>
  <c r="BF143"/>
  <c r="BI142"/>
  <c r="BH142"/>
  <c r="BG142"/>
  <c r="BE142"/>
  <c r="T142"/>
  <c r="R142"/>
  <c r="P142"/>
  <c r="BK142"/>
  <c r="J142"/>
  <c r="BF142"/>
  <c r="BI141"/>
  <c r="BH141"/>
  <c r="BG141"/>
  <c r="BE141"/>
  <c r="T141"/>
  <c r="R141"/>
  <c r="P141"/>
  <c r="BK141"/>
  <c r="J141"/>
  <c r="BF141"/>
  <c r="BI140"/>
  <c r="BH140"/>
  <c r="BG140"/>
  <c r="BE140"/>
  <c r="T140"/>
  <c r="R140"/>
  <c r="P140"/>
  <c r="BK140"/>
  <c r="J140"/>
  <c r="BF140"/>
  <c r="BI139"/>
  <c r="BH139"/>
  <c r="BG139"/>
  <c r="BE139"/>
  <c r="T139"/>
  <c r="R139"/>
  <c r="P139"/>
  <c r="BK139"/>
  <c r="J139"/>
  <c r="BF139"/>
  <c r="BI138"/>
  <c r="BH138"/>
  <c r="BG138"/>
  <c r="BE138"/>
  <c r="T138"/>
  <c r="R138"/>
  <c r="P138"/>
  <c r="BK138"/>
  <c r="J138"/>
  <c r="BF138"/>
  <c r="BI137"/>
  <c r="BH137"/>
  <c r="BG137"/>
  <c r="BE137"/>
  <c r="T137"/>
  <c r="R137"/>
  <c r="P137"/>
  <c r="BK137"/>
  <c r="J137"/>
  <c r="BF137"/>
  <c r="BI136"/>
  <c r="BH136"/>
  <c r="BG136"/>
  <c r="BE136"/>
  <c r="T136"/>
  <c r="R136"/>
  <c r="P136"/>
  <c r="BK136"/>
  <c r="J136"/>
  <c r="BF136"/>
  <c r="BI135"/>
  <c r="BH135"/>
  <c r="BG135"/>
  <c r="BE135"/>
  <c r="T135"/>
  <c r="R135"/>
  <c r="P135"/>
  <c r="BK135"/>
  <c r="J135"/>
  <c r="BF135"/>
  <c r="BI134"/>
  <c r="BH134"/>
  <c r="BG134"/>
  <c r="BE134"/>
  <c r="T134"/>
  <c r="R134"/>
  <c r="P134"/>
  <c r="BK134"/>
  <c r="J134"/>
  <c r="BF134"/>
  <c r="BI133"/>
  <c r="BH133"/>
  <c r="BG133"/>
  <c r="BE133"/>
  <c r="T133"/>
  <c r="R133"/>
  <c r="P133"/>
  <c r="BK133"/>
  <c r="J133"/>
  <c r="BF133"/>
  <c r="BI132"/>
  <c r="BH132"/>
  <c r="BG132"/>
  <c r="BE132"/>
  <c r="T132"/>
  <c r="R132"/>
  <c r="P132"/>
  <c r="BK132"/>
  <c r="J132"/>
  <c r="BF132"/>
  <c r="BI131"/>
  <c r="BH131"/>
  <c r="BG131"/>
  <c r="BE131"/>
  <c r="T131"/>
  <c r="R131"/>
  <c r="P131"/>
  <c r="BK131"/>
  <c r="J131"/>
  <c r="BF131"/>
  <c r="BI130"/>
  <c r="BH130"/>
  <c r="BG130"/>
  <c r="BE130"/>
  <c r="T130"/>
  <c r="R130"/>
  <c r="P130"/>
  <c r="BK130"/>
  <c r="J130"/>
  <c r="BF130"/>
  <c r="BI129"/>
  <c r="BH129"/>
  <c r="BG129"/>
  <c r="BE129"/>
  <c r="T129"/>
  <c r="R129"/>
  <c r="P129"/>
  <c r="BK129"/>
  <c r="J129"/>
  <c r="BF129"/>
  <c r="BI128"/>
  <c r="BH128"/>
  <c r="BG128"/>
  <c r="BE128"/>
  <c r="T128"/>
  <c r="R128"/>
  <c r="P128"/>
  <c r="BK128"/>
  <c r="J128"/>
  <c r="BF128"/>
  <c r="BI127"/>
  <c r="BH127"/>
  <c r="BG127"/>
  <c r="BE127"/>
  <c r="T127"/>
  <c r="R127"/>
  <c r="P127"/>
  <c r="BK127"/>
  <c r="J127"/>
  <c r="BF127"/>
  <c r="BI126"/>
  <c r="BH126"/>
  <c r="BG126"/>
  <c r="BE126"/>
  <c r="T126"/>
  <c r="R126"/>
  <c r="P126"/>
  <c r="BK126"/>
  <c r="J126"/>
  <c r="BF126"/>
  <c r="BI125"/>
  <c r="BH125"/>
  <c r="BG125"/>
  <c r="BE125"/>
  <c r="T125"/>
  <c r="R125"/>
  <c r="P125"/>
  <c r="BK125"/>
  <c r="J125"/>
  <c r="BF125"/>
  <c r="BI124"/>
  <c r="F37"/>
  <c i="1" r="BD100"/>
  <c i="7" r="BH124"/>
  <c r="F36"/>
  <c i="1" r="BC100"/>
  <c i="7" r="BG124"/>
  <c r="F35"/>
  <c i="1" r="BB100"/>
  <c i="7" r="BE124"/>
  <c r="J33"/>
  <c i="1" r="AV100"/>
  <c i="7" r="F33"/>
  <c i="1" r="AZ100"/>
  <c i="7" r="T124"/>
  <c r="T123"/>
  <c r="T122"/>
  <c r="R124"/>
  <c r="R123"/>
  <c r="R122"/>
  <c r="P124"/>
  <c r="P123"/>
  <c r="P122"/>
  <c i="1" r="AU100"/>
  <c i="7" r="BK124"/>
  <c r="BK123"/>
  <c r="J123"/>
  <c r="BK122"/>
  <c r="J122"/>
  <c r="J96"/>
  <c r="J30"/>
  <c i="1" r="AG100"/>
  <c i="7" r="J124"/>
  <c r="BF124"/>
  <c r="J34"/>
  <c i="1" r="AW100"/>
  <c i="7" r="F34"/>
  <c i="1" r="BA100"/>
  <c i="7" r="J97"/>
  <c r="J118"/>
  <c r="F116"/>
  <c r="E114"/>
  <c r="J91"/>
  <c r="F89"/>
  <c r="E87"/>
  <c r="J39"/>
  <c r="J24"/>
  <c r="E24"/>
  <c r="J119"/>
  <c r="J92"/>
  <c r="J23"/>
  <c r="J18"/>
  <c r="E18"/>
  <c r="F119"/>
  <c r="F92"/>
  <c r="J17"/>
  <c r="J15"/>
  <c r="E15"/>
  <c r="F118"/>
  <c r="F91"/>
  <c r="J14"/>
  <c r="J12"/>
  <c r="J116"/>
  <c r="J89"/>
  <c r="E7"/>
  <c r="E112"/>
  <c r="E85"/>
  <c i="6" r="J37"/>
  <c r="J36"/>
  <c i="1" r="AY99"/>
  <c i="6" r="J35"/>
  <c i="1" r="AX99"/>
  <c i="6" r="BI310"/>
  <c r="BH310"/>
  <c r="BG310"/>
  <c r="BE310"/>
  <c r="T310"/>
  <c r="R310"/>
  <c r="P310"/>
  <c r="BK310"/>
  <c r="J310"/>
  <c r="BF310"/>
  <c r="BI309"/>
  <c r="BH309"/>
  <c r="BG309"/>
  <c r="BE309"/>
  <c r="T309"/>
  <c r="R309"/>
  <c r="P309"/>
  <c r="BK309"/>
  <c r="J309"/>
  <c r="BF309"/>
  <c r="BI308"/>
  <c r="BH308"/>
  <c r="BG308"/>
  <c r="BE308"/>
  <c r="T308"/>
  <c r="R308"/>
  <c r="P308"/>
  <c r="BK308"/>
  <c r="J308"/>
  <c r="BF308"/>
  <c r="BI307"/>
  <c r="BH307"/>
  <c r="BG307"/>
  <c r="BE307"/>
  <c r="T307"/>
  <c r="R307"/>
  <c r="P307"/>
  <c r="BK307"/>
  <c r="J307"/>
  <c r="BF307"/>
  <c r="BI306"/>
  <c r="BH306"/>
  <c r="BG306"/>
  <c r="BE306"/>
  <c r="T306"/>
  <c r="R306"/>
  <c r="P306"/>
  <c r="BK306"/>
  <c r="J306"/>
  <c r="BF306"/>
  <c r="BI304"/>
  <c r="BH304"/>
  <c r="BG304"/>
  <c r="BE304"/>
  <c r="T304"/>
  <c r="R304"/>
  <c r="P304"/>
  <c r="BK304"/>
  <c r="J304"/>
  <c r="BF304"/>
  <c r="BI298"/>
  <c r="BH298"/>
  <c r="BG298"/>
  <c r="BE298"/>
  <c r="T298"/>
  <c r="R298"/>
  <c r="P298"/>
  <c r="BK298"/>
  <c r="J298"/>
  <c r="BF298"/>
  <c r="BI296"/>
  <c r="BH296"/>
  <c r="BG296"/>
  <c r="BE296"/>
  <c r="T296"/>
  <c r="R296"/>
  <c r="P296"/>
  <c r="BK296"/>
  <c r="J296"/>
  <c r="BF296"/>
  <c r="BI290"/>
  <c r="BH290"/>
  <c r="BG290"/>
  <c r="BE290"/>
  <c r="T290"/>
  <c r="R290"/>
  <c r="P290"/>
  <c r="BK290"/>
  <c r="J290"/>
  <c r="BF290"/>
  <c r="BI284"/>
  <c r="BH284"/>
  <c r="BG284"/>
  <c r="BE284"/>
  <c r="T284"/>
  <c r="R284"/>
  <c r="P284"/>
  <c r="BK284"/>
  <c r="J284"/>
  <c r="BF284"/>
  <c r="BI282"/>
  <c r="BH282"/>
  <c r="BG282"/>
  <c r="BE282"/>
  <c r="T282"/>
  <c r="R282"/>
  <c r="P282"/>
  <c r="BK282"/>
  <c r="J282"/>
  <c r="BF282"/>
  <c r="BI280"/>
  <c r="BH280"/>
  <c r="BG280"/>
  <c r="BE280"/>
  <c r="T280"/>
  <c r="R280"/>
  <c r="P280"/>
  <c r="BK280"/>
  <c r="J280"/>
  <c r="BF280"/>
  <c r="BI274"/>
  <c r="BH274"/>
  <c r="BG274"/>
  <c r="BE274"/>
  <c r="T274"/>
  <c r="T273"/>
  <c r="T272"/>
  <c r="R274"/>
  <c r="R273"/>
  <c r="R272"/>
  <c r="P274"/>
  <c r="P273"/>
  <c r="P272"/>
  <c r="BK274"/>
  <c r="BK273"/>
  <c r="J273"/>
  <c r="BK272"/>
  <c r="J272"/>
  <c r="J274"/>
  <c r="BF274"/>
  <c r="J106"/>
  <c r="J105"/>
  <c r="BI270"/>
  <c r="BH270"/>
  <c r="BG270"/>
  <c r="BE270"/>
  <c r="T270"/>
  <c r="R270"/>
  <c r="P270"/>
  <c r="BK270"/>
  <c r="J270"/>
  <c r="BF270"/>
  <c r="BI269"/>
  <c r="BH269"/>
  <c r="BG269"/>
  <c r="BE269"/>
  <c r="T269"/>
  <c r="R269"/>
  <c r="P269"/>
  <c r="BK269"/>
  <c r="J269"/>
  <c r="BF269"/>
  <c r="BI268"/>
  <c r="BH268"/>
  <c r="BG268"/>
  <c r="BE268"/>
  <c r="T268"/>
  <c r="T267"/>
  <c r="R268"/>
  <c r="R267"/>
  <c r="P268"/>
  <c r="P267"/>
  <c r="BK268"/>
  <c r="BK267"/>
  <c r="J267"/>
  <c r="J268"/>
  <c r="BF268"/>
  <c r="J104"/>
  <c r="BI266"/>
  <c r="BH266"/>
  <c r="BG266"/>
  <c r="BE266"/>
  <c r="T266"/>
  <c r="R266"/>
  <c r="P266"/>
  <c r="BK266"/>
  <c r="J266"/>
  <c r="BF266"/>
  <c r="BI265"/>
  <c r="BH265"/>
  <c r="BG265"/>
  <c r="BE265"/>
  <c r="T265"/>
  <c r="R265"/>
  <c r="P265"/>
  <c r="BK265"/>
  <c r="J265"/>
  <c r="BF265"/>
  <c r="BI263"/>
  <c r="BH263"/>
  <c r="BG263"/>
  <c r="BE263"/>
  <c r="T263"/>
  <c r="R263"/>
  <c r="P263"/>
  <c r="BK263"/>
  <c r="J263"/>
  <c r="BF263"/>
  <c r="BI262"/>
  <c r="BH262"/>
  <c r="BG262"/>
  <c r="BE262"/>
  <c r="T262"/>
  <c r="R262"/>
  <c r="P262"/>
  <c r="BK262"/>
  <c r="J262"/>
  <c r="BF262"/>
  <c r="BI260"/>
  <c r="BH260"/>
  <c r="BG260"/>
  <c r="BE260"/>
  <c r="T260"/>
  <c r="R260"/>
  <c r="P260"/>
  <c r="BK260"/>
  <c r="J260"/>
  <c r="BF260"/>
  <c r="BI259"/>
  <c r="BH259"/>
  <c r="BG259"/>
  <c r="BE259"/>
  <c r="T259"/>
  <c r="R259"/>
  <c r="P259"/>
  <c r="BK259"/>
  <c r="J259"/>
  <c r="BF259"/>
  <c r="BI258"/>
  <c r="BH258"/>
  <c r="BG258"/>
  <c r="BE258"/>
  <c r="T258"/>
  <c r="R258"/>
  <c r="P258"/>
  <c r="BK258"/>
  <c r="J258"/>
  <c r="BF258"/>
  <c r="BI257"/>
  <c r="BH257"/>
  <c r="BG257"/>
  <c r="BE257"/>
  <c r="T257"/>
  <c r="R257"/>
  <c r="P257"/>
  <c r="BK257"/>
  <c r="J257"/>
  <c r="BF257"/>
  <c r="BI249"/>
  <c r="BH249"/>
  <c r="BG249"/>
  <c r="BE249"/>
  <c r="T249"/>
  <c r="R249"/>
  <c r="P249"/>
  <c r="BK249"/>
  <c r="J249"/>
  <c r="BF249"/>
  <c r="BI247"/>
  <c r="BH247"/>
  <c r="BG247"/>
  <c r="BE247"/>
  <c r="T247"/>
  <c r="R247"/>
  <c r="P247"/>
  <c r="BK247"/>
  <c r="J247"/>
  <c r="BF247"/>
  <c r="BI246"/>
  <c r="BH246"/>
  <c r="BG246"/>
  <c r="BE246"/>
  <c r="T246"/>
  <c r="R246"/>
  <c r="P246"/>
  <c r="BK246"/>
  <c r="J246"/>
  <c r="BF246"/>
  <c r="BI244"/>
  <c r="BH244"/>
  <c r="BG244"/>
  <c r="BE244"/>
  <c r="T244"/>
  <c r="T243"/>
  <c r="R244"/>
  <c r="R243"/>
  <c r="P244"/>
  <c r="P243"/>
  <c r="BK244"/>
  <c r="BK243"/>
  <c r="J243"/>
  <c r="J244"/>
  <c r="BF244"/>
  <c r="J103"/>
  <c r="BI237"/>
  <c r="BH237"/>
  <c r="BG237"/>
  <c r="BE237"/>
  <c r="T237"/>
  <c r="R237"/>
  <c r="P237"/>
  <c r="BK237"/>
  <c r="J237"/>
  <c r="BF237"/>
  <c r="BI234"/>
  <c r="BH234"/>
  <c r="BG234"/>
  <c r="BE234"/>
  <c r="T234"/>
  <c r="R234"/>
  <c r="P234"/>
  <c r="BK234"/>
  <c r="J234"/>
  <c r="BF234"/>
  <c r="BI231"/>
  <c r="BH231"/>
  <c r="BG231"/>
  <c r="BE231"/>
  <c r="T231"/>
  <c r="R231"/>
  <c r="P231"/>
  <c r="BK231"/>
  <c r="J231"/>
  <c r="BF231"/>
  <c r="BI228"/>
  <c r="BH228"/>
  <c r="BG228"/>
  <c r="BE228"/>
  <c r="T228"/>
  <c r="R228"/>
  <c r="P228"/>
  <c r="BK228"/>
  <c r="J228"/>
  <c r="BF228"/>
  <c r="BI222"/>
  <c r="BH222"/>
  <c r="BG222"/>
  <c r="BE222"/>
  <c r="T222"/>
  <c r="R222"/>
  <c r="P222"/>
  <c r="BK222"/>
  <c r="J222"/>
  <c r="BF222"/>
  <c r="BI214"/>
  <c r="BH214"/>
  <c r="BG214"/>
  <c r="BE214"/>
  <c r="T214"/>
  <c r="T213"/>
  <c r="R214"/>
  <c r="R213"/>
  <c r="P214"/>
  <c r="P213"/>
  <c r="BK214"/>
  <c r="BK213"/>
  <c r="J213"/>
  <c r="J214"/>
  <c r="BF214"/>
  <c r="J102"/>
  <c r="BI212"/>
  <c r="BH212"/>
  <c r="BG212"/>
  <c r="BE212"/>
  <c r="T212"/>
  <c r="R212"/>
  <c r="P212"/>
  <c r="BK212"/>
  <c r="J212"/>
  <c r="BF212"/>
  <c r="BI211"/>
  <c r="BH211"/>
  <c r="BG211"/>
  <c r="BE211"/>
  <c r="T211"/>
  <c r="R211"/>
  <c r="P211"/>
  <c r="BK211"/>
  <c r="J211"/>
  <c r="BF211"/>
  <c r="BI208"/>
  <c r="BH208"/>
  <c r="BG208"/>
  <c r="BE208"/>
  <c r="T208"/>
  <c r="T207"/>
  <c r="R208"/>
  <c r="R207"/>
  <c r="P208"/>
  <c r="P207"/>
  <c r="BK208"/>
  <c r="BK207"/>
  <c r="J207"/>
  <c r="J208"/>
  <c r="BF208"/>
  <c r="J101"/>
  <c r="BI205"/>
  <c r="BH205"/>
  <c r="BG205"/>
  <c r="BE205"/>
  <c r="T205"/>
  <c r="T204"/>
  <c r="R205"/>
  <c r="R204"/>
  <c r="P205"/>
  <c r="P204"/>
  <c r="BK205"/>
  <c r="BK204"/>
  <c r="J204"/>
  <c r="J205"/>
  <c r="BF205"/>
  <c r="J100"/>
  <c r="BI202"/>
  <c r="BH202"/>
  <c r="BG202"/>
  <c r="BE202"/>
  <c r="T202"/>
  <c r="R202"/>
  <c r="P202"/>
  <c r="BK202"/>
  <c r="J202"/>
  <c r="BF202"/>
  <c r="BI199"/>
  <c r="BH199"/>
  <c r="BG199"/>
  <c r="BE199"/>
  <c r="T199"/>
  <c r="T198"/>
  <c r="R199"/>
  <c r="R198"/>
  <c r="P199"/>
  <c r="P198"/>
  <c r="BK199"/>
  <c r="BK198"/>
  <c r="J198"/>
  <c r="J199"/>
  <c r="BF199"/>
  <c r="J99"/>
  <c r="BI196"/>
  <c r="BH196"/>
  <c r="BG196"/>
  <c r="BE196"/>
  <c r="T196"/>
  <c r="R196"/>
  <c r="P196"/>
  <c r="BK196"/>
  <c r="J196"/>
  <c r="BF196"/>
  <c r="BI193"/>
  <c r="BH193"/>
  <c r="BG193"/>
  <c r="BE193"/>
  <c r="T193"/>
  <c r="R193"/>
  <c r="P193"/>
  <c r="BK193"/>
  <c r="J193"/>
  <c r="BF193"/>
  <c r="BI191"/>
  <c r="BH191"/>
  <c r="BG191"/>
  <c r="BE191"/>
  <c r="T191"/>
  <c r="R191"/>
  <c r="P191"/>
  <c r="BK191"/>
  <c r="J191"/>
  <c r="BF191"/>
  <c r="BI188"/>
  <c r="BH188"/>
  <c r="BG188"/>
  <c r="BE188"/>
  <c r="T188"/>
  <c r="R188"/>
  <c r="P188"/>
  <c r="BK188"/>
  <c r="J188"/>
  <c r="BF188"/>
  <c r="BI186"/>
  <c r="BH186"/>
  <c r="BG186"/>
  <c r="BE186"/>
  <c r="T186"/>
  <c r="R186"/>
  <c r="P186"/>
  <c r="BK186"/>
  <c r="J186"/>
  <c r="BF186"/>
  <c r="BI184"/>
  <c r="BH184"/>
  <c r="BG184"/>
  <c r="BE184"/>
  <c r="T184"/>
  <c r="R184"/>
  <c r="P184"/>
  <c r="BK184"/>
  <c r="J184"/>
  <c r="BF184"/>
  <c r="BI182"/>
  <c r="BH182"/>
  <c r="BG182"/>
  <c r="BE182"/>
  <c r="T182"/>
  <c r="R182"/>
  <c r="P182"/>
  <c r="BK182"/>
  <c r="J182"/>
  <c r="BF182"/>
  <c r="BI177"/>
  <c r="BH177"/>
  <c r="BG177"/>
  <c r="BE177"/>
  <c r="T177"/>
  <c r="R177"/>
  <c r="P177"/>
  <c r="BK177"/>
  <c r="J177"/>
  <c r="BF177"/>
  <c r="BI172"/>
  <c r="BH172"/>
  <c r="BG172"/>
  <c r="BE172"/>
  <c r="T172"/>
  <c r="R172"/>
  <c r="P172"/>
  <c r="BK172"/>
  <c r="J172"/>
  <c r="BF172"/>
  <c r="BI166"/>
  <c r="BH166"/>
  <c r="BG166"/>
  <c r="BE166"/>
  <c r="T166"/>
  <c r="R166"/>
  <c r="P166"/>
  <c r="BK166"/>
  <c r="J166"/>
  <c r="BF166"/>
  <c r="BI161"/>
  <c r="BH161"/>
  <c r="BG161"/>
  <c r="BE161"/>
  <c r="T161"/>
  <c r="R161"/>
  <c r="P161"/>
  <c r="BK161"/>
  <c r="J161"/>
  <c r="BF161"/>
  <c r="BI156"/>
  <c r="BH156"/>
  <c r="BG156"/>
  <c r="BE156"/>
  <c r="T156"/>
  <c r="R156"/>
  <c r="P156"/>
  <c r="BK156"/>
  <c r="J156"/>
  <c r="BF156"/>
  <c r="BI151"/>
  <c r="BH151"/>
  <c r="BG151"/>
  <c r="BE151"/>
  <c r="T151"/>
  <c r="R151"/>
  <c r="P151"/>
  <c r="BK151"/>
  <c r="J151"/>
  <c r="BF151"/>
  <c r="BI146"/>
  <c r="BH146"/>
  <c r="BG146"/>
  <c r="BE146"/>
  <c r="T146"/>
  <c r="R146"/>
  <c r="P146"/>
  <c r="BK146"/>
  <c r="J146"/>
  <c r="BF146"/>
  <c r="BI142"/>
  <c r="BH142"/>
  <c r="BG142"/>
  <c r="BE142"/>
  <c r="T142"/>
  <c r="R142"/>
  <c r="P142"/>
  <c r="BK142"/>
  <c r="J142"/>
  <c r="BF142"/>
  <c r="BI138"/>
  <c r="BH138"/>
  <c r="BG138"/>
  <c r="BE138"/>
  <c r="T138"/>
  <c r="R138"/>
  <c r="P138"/>
  <c r="BK138"/>
  <c r="J138"/>
  <c r="BF138"/>
  <c r="BI135"/>
  <c r="BH135"/>
  <c r="BG135"/>
  <c r="BE135"/>
  <c r="T135"/>
  <c r="R135"/>
  <c r="P135"/>
  <c r="BK135"/>
  <c r="J135"/>
  <c r="BF135"/>
  <c r="BI132"/>
  <c r="BH132"/>
  <c r="BG132"/>
  <c r="BE132"/>
  <c r="T132"/>
  <c r="R132"/>
  <c r="P132"/>
  <c r="BK132"/>
  <c r="J132"/>
  <c r="BF132"/>
  <c r="BI129"/>
  <c r="F37"/>
  <c i="1" r="BD99"/>
  <c i="6" r="BH129"/>
  <c r="F36"/>
  <c i="1" r="BC99"/>
  <c i="6" r="BG129"/>
  <c r="F35"/>
  <c i="1" r="BB99"/>
  <c i="6" r="BE129"/>
  <c r="J33"/>
  <c i="1" r="AV99"/>
  <c i="6" r="F33"/>
  <c i="1" r="AZ99"/>
  <c i="6" r="T129"/>
  <c r="T128"/>
  <c r="T127"/>
  <c r="T126"/>
  <c r="R129"/>
  <c r="R128"/>
  <c r="R127"/>
  <c r="R126"/>
  <c r="P129"/>
  <c r="P128"/>
  <c r="P127"/>
  <c r="P126"/>
  <c i="1" r="AU99"/>
  <c i="6" r="BK129"/>
  <c r="BK128"/>
  <c r="J128"/>
  <c r="BK127"/>
  <c r="J127"/>
  <c r="BK126"/>
  <c r="J126"/>
  <c r="J96"/>
  <c r="J30"/>
  <c i="1" r="AG99"/>
  <c i="6" r="J129"/>
  <c r="BF129"/>
  <c r="J34"/>
  <c i="1" r="AW99"/>
  <c i="6" r="F34"/>
  <c i="1" r="BA99"/>
  <c i="6" r="J98"/>
  <c r="J97"/>
  <c r="F120"/>
  <c r="E118"/>
  <c r="F89"/>
  <c r="E87"/>
  <c r="J39"/>
  <c r="J24"/>
  <c r="E24"/>
  <c r="J123"/>
  <c r="J92"/>
  <c r="J23"/>
  <c r="J21"/>
  <c r="E21"/>
  <c r="J122"/>
  <c r="J91"/>
  <c r="J20"/>
  <c r="J18"/>
  <c r="E18"/>
  <c r="F123"/>
  <c r="F92"/>
  <c r="J17"/>
  <c r="J15"/>
  <c r="E15"/>
  <c r="F122"/>
  <c r="F91"/>
  <c r="J14"/>
  <c r="J12"/>
  <c r="J120"/>
  <c r="J89"/>
  <c r="E7"/>
  <c r="E116"/>
  <c r="E85"/>
  <c i="5" r="J37"/>
  <c r="J36"/>
  <c i="1" r="AY98"/>
  <c i="5" r="J35"/>
  <c i="1" r="AX98"/>
  <c i="5" r="BI153"/>
  <c r="BH153"/>
  <c r="BG153"/>
  <c r="BE153"/>
  <c r="T153"/>
  <c r="R153"/>
  <c r="P153"/>
  <c r="BK153"/>
  <c r="J153"/>
  <c r="BF153"/>
  <c r="BI152"/>
  <c r="BH152"/>
  <c r="BG152"/>
  <c r="BE152"/>
  <c r="T152"/>
  <c r="R152"/>
  <c r="P152"/>
  <c r="BK152"/>
  <c r="J152"/>
  <c r="BF152"/>
  <c r="BI151"/>
  <c r="BH151"/>
  <c r="BG151"/>
  <c r="BE151"/>
  <c r="T151"/>
  <c r="R151"/>
  <c r="P151"/>
  <c r="BK151"/>
  <c r="J151"/>
  <c r="BF151"/>
  <c r="BI146"/>
  <c r="BH146"/>
  <c r="BG146"/>
  <c r="BE146"/>
  <c r="T146"/>
  <c r="T145"/>
  <c r="R146"/>
  <c r="R145"/>
  <c r="P146"/>
  <c r="P145"/>
  <c r="BK146"/>
  <c r="BK145"/>
  <c r="J145"/>
  <c r="J146"/>
  <c r="BF146"/>
  <c r="J101"/>
  <c r="BI144"/>
  <c r="BH144"/>
  <c r="BG144"/>
  <c r="BE144"/>
  <c r="T144"/>
  <c r="R144"/>
  <c r="P144"/>
  <c r="BK144"/>
  <c r="J144"/>
  <c r="BF144"/>
  <c r="BI143"/>
  <c r="BH143"/>
  <c r="BG143"/>
  <c r="BE143"/>
  <c r="T143"/>
  <c r="R143"/>
  <c r="P143"/>
  <c r="BK143"/>
  <c r="J143"/>
  <c r="BF143"/>
  <c r="BI139"/>
  <c r="BH139"/>
  <c r="BG139"/>
  <c r="BE139"/>
  <c r="T139"/>
  <c r="T138"/>
  <c r="T137"/>
  <c r="R139"/>
  <c r="R138"/>
  <c r="R137"/>
  <c r="P139"/>
  <c r="P138"/>
  <c r="P137"/>
  <c r="BK139"/>
  <c r="BK138"/>
  <c r="J138"/>
  <c r="BK137"/>
  <c r="J137"/>
  <c r="J139"/>
  <c r="BF139"/>
  <c r="J100"/>
  <c r="J99"/>
  <c r="BI135"/>
  <c r="BH135"/>
  <c r="BG135"/>
  <c r="BE135"/>
  <c r="T135"/>
  <c r="R135"/>
  <c r="P135"/>
  <c r="BK135"/>
  <c r="J135"/>
  <c r="BF135"/>
  <c r="BI130"/>
  <c r="BH130"/>
  <c r="BG130"/>
  <c r="BE130"/>
  <c r="T130"/>
  <c r="R130"/>
  <c r="P130"/>
  <c r="BK130"/>
  <c r="J130"/>
  <c r="BF130"/>
  <c r="BI128"/>
  <c r="BH128"/>
  <c r="BG128"/>
  <c r="BE128"/>
  <c r="T128"/>
  <c r="R128"/>
  <c r="P128"/>
  <c r="BK128"/>
  <c r="J128"/>
  <c r="BF128"/>
  <c r="BI124"/>
  <c r="F37"/>
  <c i="1" r="BD98"/>
  <c i="5" r="BH124"/>
  <c r="F36"/>
  <c i="1" r="BC98"/>
  <c i="5" r="BG124"/>
  <c r="F35"/>
  <c i="1" r="BB98"/>
  <c i="5" r="BE124"/>
  <c r="J33"/>
  <c i="1" r="AV98"/>
  <c i="5" r="F33"/>
  <c i="1" r="AZ98"/>
  <c i="5" r="T124"/>
  <c r="T123"/>
  <c r="T122"/>
  <c r="T121"/>
  <c r="R124"/>
  <c r="R123"/>
  <c r="R122"/>
  <c r="R121"/>
  <c r="P124"/>
  <c r="P123"/>
  <c r="P122"/>
  <c r="P121"/>
  <c i="1" r="AU98"/>
  <c i="5" r="BK124"/>
  <c r="BK123"/>
  <c r="J123"/>
  <c r="BK122"/>
  <c r="J122"/>
  <c r="BK121"/>
  <c r="J121"/>
  <c r="J96"/>
  <c r="J30"/>
  <c i="1" r="AG98"/>
  <c i="5" r="J124"/>
  <c r="BF124"/>
  <c r="J34"/>
  <c i="1" r="AW98"/>
  <c i="5" r="F34"/>
  <c i="1" r="BA98"/>
  <c i="5" r="J98"/>
  <c r="J97"/>
  <c r="F115"/>
  <c r="E113"/>
  <c r="F89"/>
  <c r="E87"/>
  <c r="J39"/>
  <c r="J24"/>
  <c r="E24"/>
  <c r="J118"/>
  <c r="J92"/>
  <c r="J23"/>
  <c r="J21"/>
  <c r="E21"/>
  <c r="J117"/>
  <c r="J91"/>
  <c r="J20"/>
  <c r="J18"/>
  <c r="E18"/>
  <c r="F118"/>
  <c r="F92"/>
  <c r="J17"/>
  <c r="J15"/>
  <c r="E15"/>
  <c r="F117"/>
  <c r="F91"/>
  <c r="J14"/>
  <c r="J12"/>
  <c r="J115"/>
  <c r="J89"/>
  <c r="E7"/>
  <c r="E111"/>
  <c r="E85"/>
  <c i="4" r="J37"/>
  <c r="J36"/>
  <c i="1" r="AY97"/>
  <c i="4" r="J35"/>
  <c i="1" r="AX97"/>
  <c i="4" r="BI238"/>
  <c r="BH238"/>
  <c r="BG238"/>
  <c r="BE238"/>
  <c r="T238"/>
  <c r="R238"/>
  <c r="P238"/>
  <c r="BK238"/>
  <c r="J238"/>
  <c r="BF238"/>
  <c r="BI236"/>
  <c r="BH236"/>
  <c r="BG236"/>
  <c r="BE236"/>
  <c r="T236"/>
  <c r="R236"/>
  <c r="P236"/>
  <c r="BK236"/>
  <c r="J236"/>
  <c r="BF236"/>
  <c r="BI234"/>
  <c r="BH234"/>
  <c r="BG234"/>
  <c r="BE234"/>
  <c r="T234"/>
  <c r="R234"/>
  <c r="P234"/>
  <c r="BK234"/>
  <c r="J234"/>
  <c r="BF234"/>
  <c r="BI229"/>
  <c r="BH229"/>
  <c r="BG229"/>
  <c r="BE229"/>
  <c r="T229"/>
  <c r="R229"/>
  <c r="P229"/>
  <c r="BK229"/>
  <c r="J229"/>
  <c r="BF229"/>
  <c r="BI226"/>
  <c r="BH226"/>
  <c r="BG226"/>
  <c r="BE226"/>
  <c r="T226"/>
  <c r="T225"/>
  <c r="R226"/>
  <c r="R225"/>
  <c r="P226"/>
  <c r="P225"/>
  <c r="BK226"/>
  <c r="BK225"/>
  <c r="J225"/>
  <c r="J226"/>
  <c r="BF226"/>
  <c r="J104"/>
  <c r="BI220"/>
  <c r="BH220"/>
  <c r="BG220"/>
  <c r="BE220"/>
  <c r="T220"/>
  <c r="T219"/>
  <c r="R220"/>
  <c r="R219"/>
  <c r="P220"/>
  <c r="P219"/>
  <c r="BK220"/>
  <c r="BK219"/>
  <c r="J219"/>
  <c r="J220"/>
  <c r="BF220"/>
  <c r="J103"/>
  <c r="BI217"/>
  <c r="BH217"/>
  <c r="BG217"/>
  <c r="BE217"/>
  <c r="T217"/>
  <c r="R217"/>
  <c r="P217"/>
  <c r="BK217"/>
  <c r="J217"/>
  <c r="BF217"/>
  <c r="BI216"/>
  <c r="BH216"/>
  <c r="BG216"/>
  <c r="BE216"/>
  <c r="T216"/>
  <c r="R216"/>
  <c r="P216"/>
  <c r="BK216"/>
  <c r="J216"/>
  <c r="BF216"/>
  <c r="BI215"/>
  <c r="BH215"/>
  <c r="BG215"/>
  <c r="BE215"/>
  <c r="T215"/>
  <c r="R215"/>
  <c r="P215"/>
  <c r="BK215"/>
  <c r="J215"/>
  <c r="BF215"/>
  <c r="BI214"/>
  <c r="BH214"/>
  <c r="BG214"/>
  <c r="BE214"/>
  <c r="T214"/>
  <c r="R214"/>
  <c r="P214"/>
  <c r="BK214"/>
  <c r="J214"/>
  <c r="BF214"/>
  <c r="BI210"/>
  <c r="BH210"/>
  <c r="BG210"/>
  <c r="BE210"/>
  <c r="T210"/>
  <c r="R210"/>
  <c r="P210"/>
  <c r="BK210"/>
  <c r="J210"/>
  <c r="BF210"/>
  <c r="BI207"/>
  <c r="BH207"/>
  <c r="BG207"/>
  <c r="BE207"/>
  <c r="T207"/>
  <c r="R207"/>
  <c r="P207"/>
  <c r="BK207"/>
  <c r="J207"/>
  <c r="BF207"/>
  <c r="BI203"/>
  <c r="BH203"/>
  <c r="BG203"/>
  <c r="BE203"/>
  <c r="T203"/>
  <c r="R203"/>
  <c r="P203"/>
  <c r="BK203"/>
  <c r="J203"/>
  <c r="BF203"/>
  <c r="BI201"/>
  <c r="BH201"/>
  <c r="BG201"/>
  <c r="BE201"/>
  <c r="T201"/>
  <c r="R201"/>
  <c r="P201"/>
  <c r="BK201"/>
  <c r="J201"/>
  <c r="BF201"/>
  <c r="BI199"/>
  <c r="BH199"/>
  <c r="BG199"/>
  <c r="BE199"/>
  <c r="T199"/>
  <c r="R199"/>
  <c r="P199"/>
  <c r="BK199"/>
  <c r="J199"/>
  <c r="BF199"/>
  <c r="BI197"/>
  <c r="BH197"/>
  <c r="BG197"/>
  <c r="BE197"/>
  <c r="T197"/>
  <c r="R197"/>
  <c r="P197"/>
  <c r="BK197"/>
  <c r="J197"/>
  <c r="BF197"/>
  <c r="BI193"/>
  <c r="BH193"/>
  <c r="BG193"/>
  <c r="BE193"/>
  <c r="T193"/>
  <c r="R193"/>
  <c r="P193"/>
  <c r="BK193"/>
  <c r="J193"/>
  <c r="BF193"/>
  <c r="BI189"/>
  <c r="BH189"/>
  <c r="BG189"/>
  <c r="BE189"/>
  <c r="T189"/>
  <c r="R189"/>
  <c r="P189"/>
  <c r="BK189"/>
  <c r="J189"/>
  <c r="BF189"/>
  <c r="BI185"/>
  <c r="BH185"/>
  <c r="BG185"/>
  <c r="BE185"/>
  <c r="T185"/>
  <c r="T184"/>
  <c r="R185"/>
  <c r="R184"/>
  <c r="P185"/>
  <c r="P184"/>
  <c r="BK185"/>
  <c r="BK184"/>
  <c r="J184"/>
  <c r="J185"/>
  <c r="BF185"/>
  <c r="J102"/>
  <c r="BI182"/>
  <c r="BH182"/>
  <c r="BG182"/>
  <c r="BE182"/>
  <c r="T182"/>
  <c r="R182"/>
  <c r="P182"/>
  <c r="BK182"/>
  <c r="J182"/>
  <c r="BF182"/>
  <c r="BI181"/>
  <c r="BH181"/>
  <c r="BG181"/>
  <c r="BE181"/>
  <c r="T181"/>
  <c r="R181"/>
  <c r="P181"/>
  <c r="BK181"/>
  <c r="J181"/>
  <c r="BF181"/>
  <c r="BI180"/>
  <c r="BH180"/>
  <c r="BG180"/>
  <c r="BE180"/>
  <c r="T180"/>
  <c r="R180"/>
  <c r="P180"/>
  <c r="BK180"/>
  <c r="J180"/>
  <c r="BF180"/>
  <c r="BI178"/>
  <c r="BH178"/>
  <c r="BG178"/>
  <c r="BE178"/>
  <c r="T178"/>
  <c r="R178"/>
  <c r="P178"/>
  <c r="BK178"/>
  <c r="J178"/>
  <c r="BF178"/>
  <c r="BI173"/>
  <c r="BH173"/>
  <c r="BG173"/>
  <c r="BE173"/>
  <c r="T173"/>
  <c r="T172"/>
  <c r="T171"/>
  <c r="R173"/>
  <c r="R172"/>
  <c r="R171"/>
  <c r="P173"/>
  <c r="P172"/>
  <c r="P171"/>
  <c r="BK173"/>
  <c r="BK172"/>
  <c r="J172"/>
  <c r="BK171"/>
  <c r="J171"/>
  <c r="J173"/>
  <c r="BF173"/>
  <c r="J101"/>
  <c r="J100"/>
  <c r="BI170"/>
  <c r="BH170"/>
  <c r="BG170"/>
  <c r="BE170"/>
  <c r="T170"/>
  <c r="R170"/>
  <c r="P170"/>
  <c r="BK170"/>
  <c r="J170"/>
  <c r="BF170"/>
  <c r="BI169"/>
  <c r="BH169"/>
  <c r="BG169"/>
  <c r="BE169"/>
  <c r="T169"/>
  <c r="R169"/>
  <c r="P169"/>
  <c r="BK169"/>
  <c r="J169"/>
  <c r="BF169"/>
  <c r="BI167"/>
  <c r="BH167"/>
  <c r="BG167"/>
  <c r="BE167"/>
  <c r="T167"/>
  <c r="R167"/>
  <c r="P167"/>
  <c r="BK167"/>
  <c r="J167"/>
  <c r="BF167"/>
  <c r="BI166"/>
  <c r="BH166"/>
  <c r="BG166"/>
  <c r="BE166"/>
  <c r="T166"/>
  <c r="R166"/>
  <c r="P166"/>
  <c r="BK166"/>
  <c r="J166"/>
  <c r="BF166"/>
  <c r="BI164"/>
  <c r="BH164"/>
  <c r="BG164"/>
  <c r="BE164"/>
  <c r="T164"/>
  <c r="R164"/>
  <c r="P164"/>
  <c r="BK164"/>
  <c r="J164"/>
  <c r="BF164"/>
  <c r="BI163"/>
  <c r="BH163"/>
  <c r="BG163"/>
  <c r="BE163"/>
  <c r="T163"/>
  <c r="R163"/>
  <c r="P163"/>
  <c r="BK163"/>
  <c r="J163"/>
  <c r="BF163"/>
  <c r="BI162"/>
  <c r="BH162"/>
  <c r="BG162"/>
  <c r="BE162"/>
  <c r="T162"/>
  <c r="R162"/>
  <c r="P162"/>
  <c r="BK162"/>
  <c r="J162"/>
  <c r="BF162"/>
  <c r="BI161"/>
  <c r="BH161"/>
  <c r="BG161"/>
  <c r="BE161"/>
  <c r="T161"/>
  <c r="R161"/>
  <c r="P161"/>
  <c r="BK161"/>
  <c r="J161"/>
  <c r="BF161"/>
  <c r="BI156"/>
  <c r="BH156"/>
  <c r="BG156"/>
  <c r="BE156"/>
  <c r="T156"/>
  <c r="R156"/>
  <c r="P156"/>
  <c r="BK156"/>
  <c r="J156"/>
  <c r="BF156"/>
  <c r="BI153"/>
  <c r="BH153"/>
  <c r="BG153"/>
  <c r="BE153"/>
  <c r="T153"/>
  <c r="R153"/>
  <c r="P153"/>
  <c r="BK153"/>
  <c r="J153"/>
  <c r="BF153"/>
  <c r="BI149"/>
  <c r="BH149"/>
  <c r="BG149"/>
  <c r="BE149"/>
  <c r="T149"/>
  <c r="T148"/>
  <c r="R149"/>
  <c r="R148"/>
  <c r="P149"/>
  <c r="P148"/>
  <c r="BK149"/>
  <c r="BK148"/>
  <c r="J148"/>
  <c r="J149"/>
  <c r="BF149"/>
  <c r="J99"/>
  <c r="BI143"/>
  <c r="BH143"/>
  <c r="BG143"/>
  <c r="BE143"/>
  <c r="T143"/>
  <c r="R143"/>
  <c r="P143"/>
  <c r="BK143"/>
  <c r="J143"/>
  <c r="BF143"/>
  <c r="BI138"/>
  <c r="BH138"/>
  <c r="BG138"/>
  <c r="BE138"/>
  <c r="T138"/>
  <c r="R138"/>
  <c r="P138"/>
  <c r="BK138"/>
  <c r="J138"/>
  <c r="BF138"/>
  <c r="BI132"/>
  <c r="BH132"/>
  <c r="BG132"/>
  <c r="BE132"/>
  <c r="T132"/>
  <c r="R132"/>
  <c r="P132"/>
  <c r="BK132"/>
  <c r="J132"/>
  <c r="BF132"/>
  <c r="BI127"/>
  <c r="F37"/>
  <c i="1" r="BD97"/>
  <c i="4" r="BH127"/>
  <c r="F36"/>
  <c i="1" r="BC97"/>
  <c i="4" r="BG127"/>
  <c r="F35"/>
  <c i="1" r="BB97"/>
  <c i="4" r="BE127"/>
  <c r="J33"/>
  <c i="1" r="AV97"/>
  <c i="4" r="F33"/>
  <c i="1" r="AZ97"/>
  <c i="4" r="T127"/>
  <c r="T126"/>
  <c r="T125"/>
  <c r="T124"/>
  <c r="R127"/>
  <c r="R126"/>
  <c r="R125"/>
  <c r="R124"/>
  <c r="P127"/>
  <c r="P126"/>
  <c r="P125"/>
  <c r="P124"/>
  <c i="1" r="AU97"/>
  <c i="4" r="BK127"/>
  <c r="BK126"/>
  <c r="J126"/>
  <c r="BK125"/>
  <c r="J125"/>
  <c r="BK124"/>
  <c r="J124"/>
  <c r="J96"/>
  <c r="J30"/>
  <c i="1" r="AG97"/>
  <c i="4" r="J127"/>
  <c r="BF127"/>
  <c r="J34"/>
  <c i="1" r="AW97"/>
  <c i="4" r="F34"/>
  <c i="1" r="BA97"/>
  <c i="4" r="J98"/>
  <c r="J97"/>
  <c r="F118"/>
  <c r="E116"/>
  <c r="F89"/>
  <c r="E87"/>
  <c r="J39"/>
  <c r="J24"/>
  <c r="E24"/>
  <c r="J121"/>
  <c r="J92"/>
  <c r="J23"/>
  <c r="J21"/>
  <c r="E21"/>
  <c r="J120"/>
  <c r="J91"/>
  <c r="J20"/>
  <c r="J18"/>
  <c r="E18"/>
  <c r="F121"/>
  <c r="F92"/>
  <c r="J17"/>
  <c r="J15"/>
  <c r="E15"/>
  <c r="F120"/>
  <c r="F91"/>
  <c r="J14"/>
  <c r="J12"/>
  <c r="J118"/>
  <c r="J89"/>
  <c r="E7"/>
  <c r="E114"/>
  <c r="E85"/>
  <c i="3" r="J37"/>
  <c r="J36"/>
  <c i="1" r="AY96"/>
  <c i="3" r="J35"/>
  <c i="1" r="AX96"/>
  <c i="3" r="BI223"/>
  <c r="BH223"/>
  <c r="BG223"/>
  <c r="BE223"/>
  <c r="T223"/>
  <c r="R223"/>
  <c r="P223"/>
  <c r="BK223"/>
  <c r="J223"/>
  <c r="BF223"/>
  <c r="BI222"/>
  <c r="BH222"/>
  <c r="BG222"/>
  <c r="BE222"/>
  <c r="T222"/>
  <c r="R222"/>
  <c r="P222"/>
  <c r="BK222"/>
  <c r="J222"/>
  <c r="BF222"/>
  <c r="BI221"/>
  <c r="BH221"/>
  <c r="BG221"/>
  <c r="BE221"/>
  <c r="T221"/>
  <c r="R221"/>
  <c r="P221"/>
  <c r="BK221"/>
  <c r="J221"/>
  <c r="BF221"/>
  <c r="BI219"/>
  <c r="BH219"/>
  <c r="BG219"/>
  <c r="BE219"/>
  <c r="T219"/>
  <c r="R219"/>
  <c r="P219"/>
  <c r="BK219"/>
  <c r="J219"/>
  <c r="BF219"/>
  <c r="BI218"/>
  <c r="BH218"/>
  <c r="BG218"/>
  <c r="BE218"/>
  <c r="T218"/>
  <c r="R218"/>
  <c r="P218"/>
  <c r="BK218"/>
  <c r="J218"/>
  <c r="BF218"/>
  <c r="BI217"/>
  <c r="BH217"/>
  <c r="BG217"/>
  <c r="BE217"/>
  <c r="T217"/>
  <c r="R217"/>
  <c r="P217"/>
  <c r="BK217"/>
  <c r="J217"/>
  <c r="BF217"/>
  <c r="BI215"/>
  <c r="BH215"/>
  <c r="BG215"/>
  <c r="BE215"/>
  <c r="T215"/>
  <c r="R215"/>
  <c r="P215"/>
  <c r="BK215"/>
  <c r="J215"/>
  <c r="BF215"/>
  <c r="BI212"/>
  <c r="BH212"/>
  <c r="BG212"/>
  <c r="BE212"/>
  <c r="T212"/>
  <c r="R212"/>
  <c r="P212"/>
  <c r="BK212"/>
  <c r="J212"/>
  <c r="BF212"/>
  <c r="BI210"/>
  <c r="BH210"/>
  <c r="BG210"/>
  <c r="BE210"/>
  <c r="T210"/>
  <c r="R210"/>
  <c r="P210"/>
  <c r="BK210"/>
  <c r="J210"/>
  <c r="BF210"/>
  <c r="BI208"/>
  <c r="BH208"/>
  <c r="BG208"/>
  <c r="BE208"/>
  <c r="T208"/>
  <c r="T207"/>
  <c r="R208"/>
  <c r="R207"/>
  <c r="P208"/>
  <c r="P207"/>
  <c r="BK208"/>
  <c r="BK207"/>
  <c r="J207"/>
  <c r="J208"/>
  <c r="BF208"/>
  <c r="J106"/>
  <c r="BI205"/>
  <c r="BH205"/>
  <c r="BG205"/>
  <c r="BE205"/>
  <c r="T205"/>
  <c r="R205"/>
  <c r="P205"/>
  <c r="BK205"/>
  <c r="J205"/>
  <c r="BF205"/>
  <c r="BI204"/>
  <c r="BH204"/>
  <c r="BG204"/>
  <c r="BE204"/>
  <c r="T204"/>
  <c r="R204"/>
  <c r="P204"/>
  <c r="BK204"/>
  <c r="J204"/>
  <c r="BF204"/>
  <c r="BI203"/>
  <c r="BH203"/>
  <c r="BG203"/>
  <c r="BE203"/>
  <c r="T203"/>
  <c r="R203"/>
  <c r="P203"/>
  <c r="BK203"/>
  <c r="J203"/>
  <c r="BF203"/>
  <c r="BI202"/>
  <c r="BH202"/>
  <c r="BG202"/>
  <c r="BE202"/>
  <c r="T202"/>
  <c r="R202"/>
  <c r="P202"/>
  <c r="BK202"/>
  <c r="J202"/>
  <c r="BF202"/>
  <c r="BI201"/>
  <c r="BH201"/>
  <c r="BG201"/>
  <c r="BE201"/>
  <c r="T201"/>
  <c r="R201"/>
  <c r="P201"/>
  <c r="BK201"/>
  <c r="J201"/>
  <c r="BF201"/>
  <c r="BI199"/>
  <c r="BH199"/>
  <c r="BG199"/>
  <c r="BE199"/>
  <c r="T199"/>
  <c r="T198"/>
  <c r="R199"/>
  <c r="R198"/>
  <c r="P199"/>
  <c r="P198"/>
  <c r="BK199"/>
  <c r="BK198"/>
  <c r="J198"/>
  <c r="J199"/>
  <c r="BF199"/>
  <c r="J105"/>
  <c r="BI197"/>
  <c r="BH197"/>
  <c r="BG197"/>
  <c r="BE197"/>
  <c r="T197"/>
  <c r="R197"/>
  <c r="P197"/>
  <c r="BK197"/>
  <c r="J197"/>
  <c r="BF197"/>
  <c r="BI196"/>
  <c r="BH196"/>
  <c r="BG196"/>
  <c r="BE196"/>
  <c r="T196"/>
  <c r="T195"/>
  <c r="T194"/>
  <c r="R196"/>
  <c r="R195"/>
  <c r="R194"/>
  <c r="P196"/>
  <c r="P195"/>
  <c r="P194"/>
  <c r="BK196"/>
  <c r="BK195"/>
  <c r="J195"/>
  <c r="BK194"/>
  <c r="J194"/>
  <c r="J196"/>
  <c r="BF196"/>
  <c r="J104"/>
  <c r="J103"/>
  <c r="BI192"/>
  <c r="BH192"/>
  <c r="BG192"/>
  <c r="BE192"/>
  <c r="T192"/>
  <c r="R192"/>
  <c r="P192"/>
  <c r="BK192"/>
  <c r="J192"/>
  <c r="BF192"/>
  <c r="BI191"/>
  <c r="BH191"/>
  <c r="BG191"/>
  <c r="BE191"/>
  <c r="T191"/>
  <c r="R191"/>
  <c r="P191"/>
  <c r="BK191"/>
  <c r="J191"/>
  <c r="BF191"/>
  <c r="BI190"/>
  <c r="BH190"/>
  <c r="BG190"/>
  <c r="BE190"/>
  <c r="T190"/>
  <c r="T189"/>
  <c r="R190"/>
  <c r="R189"/>
  <c r="P190"/>
  <c r="P189"/>
  <c r="BK190"/>
  <c r="BK189"/>
  <c r="J189"/>
  <c r="J190"/>
  <c r="BF190"/>
  <c r="J102"/>
  <c r="BI188"/>
  <c r="BH188"/>
  <c r="BG188"/>
  <c r="BE188"/>
  <c r="T188"/>
  <c r="R188"/>
  <c r="P188"/>
  <c r="BK188"/>
  <c r="J188"/>
  <c r="BF188"/>
  <c r="BI187"/>
  <c r="BH187"/>
  <c r="BG187"/>
  <c r="BE187"/>
  <c r="T187"/>
  <c r="R187"/>
  <c r="P187"/>
  <c r="BK187"/>
  <c r="J187"/>
  <c r="BF187"/>
  <c r="BI185"/>
  <c r="BH185"/>
  <c r="BG185"/>
  <c r="BE185"/>
  <c r="T185"/>
  <c r="R185"/>
  <c r="P185"/>
  <c r="BK185"/>
  <c r="J185"/>
  <c r="BF185"/>
  <c r="BI184"/>
  <c r="BH184"/>
  <c r="BG184"/>
  <c r="BE184"/>
  <c r="T184"/>
  <c r="R184"/>
  <c r="P184"/>
  <c r="BK184"/>
  <c r="J184"/>
  <c r="BF184"/>
  <c r="BI182"/>
  <c r="BH182"/>
  <c r="BG182"/>
  <c r="BE182"/>
  <c r="T182"/>
  <c r="R182"/>
  <c r="P182"/>
  <c r="BK182"/>
  <c r="J182"/>
  <c r="BF182"/>
  <c r="BI181"/>
  <c r="BH181"/>
  <c r="BG181"/>
  <c r="BE181"/>
  <c r="T181"/>
  <c r="R181"/>
  <c r="P181"/>
  <c r="BK181"/>
  <c r="J181"/>
  <c r="BF181"/>
  <c r="BI179"/>
  <c r="BH179"/>
  <c r="BG179"/>
  <c r="BE179"/>
  <c r="T179"/>
  <c r="R179"/>
  <c r="P179"/>
  <c r="BK179"/>
  <c r="J179"/>
  <c r="BF179"/>
  <c r="BI178"/>
  <c r="BH178"/>
  <c r="BG178"/>
  <c r="BE178"/>
  <c r="T178"/>
  <c r="R178"/>
  <c r="P178"/>
  <c r="BK178"/>
  <c r="J178"/>
  <c r="BF178"/>
  <c r="BI176"/>
  <c r="BH176"/>
  <c r="BG176"/>
  <c r="BE176"/>
  <c r="T176"/>
  <c r="R176"/>
  <c r="P176"/>
  <c r="BK176"/>
  <c r="J176"/>
  <c r="BF176"/>
  <c r="BI174"/>
  <c r="BH174"/>
  <c r="BG174"/>
  <c r="BE174"/>
  <c r="T174"/>
  <c r="R174"/>
  <c r="P174"/>
  <c r="BK174"/>
  <c r="J174"/>
  <c r="BF174"/>
  <c r="BI173"/>
  <c r="BH173"/>
  <c r="BG173"/>
  <c r="BE173"/>
  <c r="T173"/>
  <c r="R173"/>
  <c r="P173"/>
  <c r="BK173"/>
  <c r="J173"/>
  <c r="BF173"/>
  <c r="BI171"/>
  <c r="BH171"/>
  <c r="BG171"/>
  <c r="BE171"/>
  <c r="T171"/>
  <c r="R171"/>
  <c r="P171"/>
  <c r="BK171"/>
  <c r="J171"/>
  <c r="BF171"/>
  <c r="BI169"/>
  <c r="BH169"/>
  <c r="BG169"/>
  <c r="BE169"/>
  <c r="T169"/>
  <c r="R169"/>
  <c r="P169"/>
  <c r="BK169"/>
  <c r="J169"/>
  <c r="BF169"/>
  <c r="BI168"/>
  <c r="BH168"/>
  <c r="BG168"/>
  <c r="BE168"/>
  <c r="T168"/>
  <c r="T167"/>
  <c r="R168"/>
  <c r="R167"/>
  <c r="P168"/>
  <c r="P167"/>
  <c r="BK168"/>
  <c r="BK167"/>
  <c r="J167"/>
  <c r="J168"/>
  <c r="BF168"/>
  <c r="J101"/>
  <c r="BI165"/>
  <c r="BH165"/>
  <c r="BG165"/>
  <c r="BE165"/>
  <c r="T165"/>
  <c r="R165"/>
  <c r="P165"/>
  <c r="BK165"/>
  <c r="J165"/>
  <c r="BF165"/>
  <c r="BI163"/>
  <c r="BH163"/>
  <c r="BG163"/>
  <c r="BE163"/>
  <c r="T163"/>
  <c r="R163"/>
  <c r="P163"/>
  <c r="BK163"/>
  <c r="J163"/>
  <c r="BF163"/>
  <c r="BI161"/>
  <c r="BH161"/>
  <c r="BG161"/>
  <c r="BE161"/>
  <c r="T161"/>
  <c r="R161"/>
  <c r="P161"/>
  <c r="BK161"/>
  <c r="J161"/>
  <c r="BF161"/>
  <c r="BI159"/>
  <c r="BH159"/>
  <c r="BG159"/>
  <c r="BE159"/>
  <c r="T159"/>
  <c r="R159"/>
  <c r="P159"/>
  <c r="BK159"/>
  <c r="J159"/>
  <c r="BF159"/>
  <c r="BI157"/>
  <c r="BH157"/>
  <c r="BG157"/>
  <c r="BE157"/>
  <c r="T157"/>
  <c r="R157"/>
  <c r="P157"/>
  <c r="BK157"/>
  <c r="J157"/>
  <c r="BF157"/>
  <c r="BI156"/>
  <c r="BH156"/>
  <c r="BG156"/>
  <c r="BE156"/>
  <c r="T156"/>
  <c r="R156"/>
  <c r="P156"/>
  <c r="BK156"/>
  <c r="J156"/>
  <c r="BF156"/>
  <c r="BI154"/>
  <c r="BH154"/>
  <c r="BG154"/>
  <c r="BE154"/>
  <c r="T154"/>
  <c r="R154"/>
  <c r="P154"/>
  <c r="BK154"/>
  <c r="J154"/>
  <c r="BF154"/>
  <c r="BI151"/>
  <c r="BH151"/>
  <c r="BG151"/>
  <c r="BE151"/>
  <c r="T151"/>
  <c r="R151"/>
  <c r="P151"/>
  <c r="BK151"/>
  <c r="J151"/>
  <c r="BF151"/>
  <c r="BI148"/>
  <c r="BH148"/>
  <c r="BG148"/>
  <c r="BE148"/>
  <c r="T148"/>
  <c r="R148"/>
  <c r="P148"/>
  <c r="BK148"/>
  <c r="J148"/>
  <c r="BF148"/>
  <c r="BI146"/>
  <c r="BH146"/>
  <c r="BG146"/>
  <c r="BE146"/>
  <c r="T146"/>
  <c r="R146"/>
  <c r="P146"/>
  <c r="BK146"/>
  <c r="J146"/>
  <c r="BF146"/>
  <c r="BI144"/>
  <c r="BH144"/>
  <c r="BG144"/>
  <c r="BE144"/>
  <c r="T144"/>
  <c r="R144"/>
  <c r="P144"/>
  <c r="BK144"/>
  <c r="J144"/>
  <c r="BF144"/>
  <c r="BI142"/>
  <c r="BH142"/>
  <c r="BG142"/>
  <c r="BE142"/>
  <c r="T142"/>
  <c r="R142"/>
  <c r="P142"/>
  <c r="BK142"/>
  <c r="J142"/>
  <c r="BF142"/>
  <c r="BI140"/>
  <c r="BH140"/>
  <c r="BG140"/>
  <c r="BE140"/>
  <c r="T140"/>
  <c r="R140"/>
  <c r="P140"/>
  <c r="BK140"/>
  <c r="J140"/>
  <c r="BF140"/>
  <c r="BI138"/>
  <c r="BH138"/>
  <c r="BG138"/>
  <c r="BE138"/>
  <c r="T138"/>
  <c r="T137"/>
  <c r="R138"/>
  <c r="R137"/>
  <c r="P138"/>
  <c r="P137"/>
  <c r="BK138"/>
  <c r="BK137"/>
  <c r="J137"/>
  <c r="J138"/>
  <c r="BF138"/>
  <c r="J100"/>
  <c r="BI136"/>
  <c r="BH136"/>
  <c r="BG136"/>
  <c r="BE136"/>
  <c r="T136"/>
  <c r="R136"/>
  <c r="P136"/>
  <c r="BK136"/>
  <c r="J136"/>
  <c r="BF136"/>
  <c r="BI134"/>
  <c r="BH134"/>
  <c r="BG134"/>
  <c r="BE134"/>
  <c r="T134"/>
  <c r="T133"/>
  <c r="R134"/>
  <c r="R133"/>
  <c r="P134"/>
  <c r="P133"/>
  <c r="BK134"/>
  <c r="BK133"/>
  <c r="J133"/>
  <c r="J134"/>
  <c r="BF134"/>
  <c r="J99"/>
  <c r="BI131"/>
  <c r="BH131"/>
  <c r="BG131"/>
  <c r="BE131"/>
  <c r="T131"/>
  <c r="R131"/>
  <c r="P131"/>
  <c r="BK131"/>
  <c r="J131"/>
  <c r="BF131"/>
  <c r="BI129"/>
  <c r="F37"/>
  <c i="1" r="BD96"/>
  <c i="3" r="BH129"/>
  <c r="F36"/>
  <c i="1" r="BC96"/>
  <c i="3" r="BG129"/>
  <c r="F35"/>
  <c i="1" r="BB96"/>
  <c i="3" r="BE129"/>
  <c r="J33"/>
  <c i="1" r="AV96"/>
  <c i="3" r="F33"/>
  <c i="1" r="AZ96"/>
  <c i="3" r="T129"/>
  <c r="T128"/>
  <c r="T127"/>
  <c r="T126"/>
  <c r="R129"/>
  <c r="R128"/>
  <c r="R127"/>
  <c r="R126"/>
  <c r="P129"/>
  <c r="P128"/>
  <c r="P127"/>
  <c r="P126"/>
  <c i="1" r="AU96"/>
  <c i="3" r="BK129"/>
  <c r="BK128"/>
  <c r="J128"/>
  <c r="BK127"/>
  <c r="J127"/>
  <c r="BK126"/>
  <c r="J126"/>
  <c r="J96"/>
  <c r="J30"/>
  <c i="1" r="AG96"/>
  <c i="3" r="J129"/>
  <c r="BF129"/>
  <c r="J34"/>
  <c i="1" r="AW96"/>
  <c i="3" r="F34"/>
  <c i="1" r="BA96"/>
  <c i="3" r="J98"/>
  <c r="J97"/>
  <c r="F120"/>
  <c r="E118"/>
  <c r="F89"/>
  <c r="E87"/>
  <c r="J39"/>
  <c r="J24"/>
  <c r="E24"/>
  <c r="J123"/>
  <c r="J92"/>
  <c r="J23"/>
  <c r="J21"/>
  <c r="E21"/>
  <c r="J122"/>
  <c r="J91"/>
  <c r="J20"/>
  <c r="J18"/>
  <c r="E18"/>
  <c r="F123"/>
  <c r="F92"/>
  <c r="J17"/>
  <c r="J15"/>
  <c r="E15"/>
  <c r="F122"/>
  <c r="F91"/>
  <c r="J14"/>
  <c r="J12"/>
  <c r="J120"/>
  <c r="J89"/>
  <c r="E7"/>
  <c r="E116"/>
  <c r="E85"/>
  <c i="2" r="J37"/>
  <c r="J36"/>
  <c i="1" r="AY95"/>
  <c i="2" r="J35"/>
  <c i="1" r="AX95"/>
  <c i="2" r="BI376"/>
  <c r="BH376"/>
  <c r="BG376"/>
  <c r="BE376"/>
  <c r="T376"/>
  <c r="R376"/>
  <c r="P376"/>
  <c r="BK376"/>
  <c r="J376"/>
  <c r="BF376"/>
  <c r="BI375"/>
  <c r="BH375"/>
  <c r="BG375"/>
  <c r="BE375"/>
  <c r="T375"/>
  <c r="T374"/>
  <c r="R375"/>
  <c r="R374"/>
  <c r="P375"/>
  <c r="P374"/>
  <c r="BK375"/>
  <c r="BK374"/>
  <c r="J374"/>
  <c r="J375"/>
  <c r="BF375"/>
  <c r="J104"/>
  <c r="BI373"/>
  <c r="BH373"/>
  <c r="BG373"/>
  <c r="BE373"/>
  <c r="T373"/>
  <c r="R373"/>
  <c r="P373"/>
  <c r="BK373"/>
  <c r="J373"/>
  <c r="BF373"/>
  <c r="BI372"/>
  <c r="BH372"/>
  <c r="BG372"/>
  <c r="BE372"/>
  <c r="T372"/>
  <c r="R372"/>
  <c r="P372"/>
  <c r="BK372"/>
  <c r="J372"/>
  <c r="BF372"/>
  <c r="BI371"/>
  <c r="BH371"/>
  <c r="BG371"/>
  <c r="BE371"/>
  <c r="T371"/>
  <c r="T370"/>
  <c r="R371"/>
  <c r="R370"/>
  <c r="P371"/>
  <c r="P370"/>
  <c r="BK371"/>
  <c r="BK370"/>
  <c r="J370"/>
  <c r="J371"/>
  <c r="BF371"/>
  <c r="J103"/>
  <c r="BI368"/>
  <c r="BH368"/>
  <c r="BG368"/>
  <c r="BE368"/>
  <c r="T368"/>
  <c r="R368"/>
  <c r="P368"/>
  <c r="BK368"/>
  <c r="J368"/>
  <c r="BF368"/>
  <c r="BI367"/>
  <c r="BH367"/>
  <c r="BG367"/>
  <c r="BE367"/>
  <c r="T367"/>
  <c r="R367"/>
  <c r="P367"/>
  <c r="BK367"/>
  <c r="J367"/>
  <c r="BF367"/>
  <c r="BI366"/>
  <c r="BH366"/>
  <c r="BG366"/>
  <c r="BE366"/>
  <c r="T366"/>
  <c r="R366"/>
  <c r="P366"/>
  <c r="BK366"/>
  <c r="J366"/>
  <c r="BF366"/>
  <c r="BI365"/>
  <c r="BH365"/>
  <c r="BG365"/>
  <c r="BE365"/>
  <c r="T365"/>
  <c r="R365"/>
  <c r="P365"/>
  <c r="BK365"/>
  <c r="J365"/>
  <c r="BF365"/>
  <c r="BI364"/>
  <c r="BH364"/>
  <c r="BG364"/>
  <c r="BE364"/>
  <c r="T364"/>
  <c r="R364"/>
  <c r="P364"/>
  <c r="BK364"/>
  <c r="J364"/>
  <c r="BF364"/>
  <c r="BI363"/>
  <c r="BH363"/>
  <c r="BG363"/>
  <c r="BE363"/>
  <c r="T363"/>
  <c r="R363"/>
  <c r="P363"/>
  <c r="BK363"/>
  <c r="J363"/>
  <c r="BF363"/>
  <c r="BI362"/>
  <c r="BH362"/>
  <c r="BG362"/>
  <c r="BE362"/>
  <c r="T362"/>
  <c r="R362"/>
  <c r="P362"/>
  <c r="BK362"/>
  <c r="J362"/>
  <c r="BF362"/>
  <c r="BI361"/>
  <c r="BH361"/>
  <c r="BG361"/>
  <c r="BE361"/>
  <c r="T361"/>
  <c r="R361"/>
  <c r="P361"/>
  <c r="BK361"/>
  <c r="J361"/>
  <c r="BF361"/>
  <c r="BI360"/>
  <c r="BH360"/>
  <c r="BG360"/>
  <c r="BE360"/>
  <c r="T360"/>
  <c r="R360"/>
  <c r="P360"/>
  <c r="BK360"/>
  <c r="J360"/>
  <c r="BF360"/>
  <c r="BI358"/>
  <c r="BH358"/>
  <c r="BG358"/>
  <c r="BE358"/>
  <c r="T358"/>
  <c r="R358"/>
  <c r="P358"/>
  <c r="BK358"/>
  <c r="J358"/>
  <c r="BF358"/>
  <c r="BI356"/>
  <c r="BH356"/>
  <c r="BG356"/>
  <c r="BE356"/>
  <c r="T356"/>
  <c r="R356"/>
  <c r="P356"/>
  <c r="BK356"/>
  <c r="J356"/>
  <c r="BF356"/>
  <c r="BI355"/>
  <c r="BH355"/>
  <c r="BG355"/>
  <c r="BE355"/>
  <c r="T355"/>
  <c r="R355"/>
  <c r="P355"/>
  <c r="BK355"/>
  <c r="J355"/>
  <c r="BF355"/>
  <c r="BI354"/>
  <c r="BH354"/>
  <c r="BG354"/>
  <c r="BE354"/>
  <c r="T354"/>
  <c r="R354"/>
  <c r="P354"/>
  <c r="BK354"/>
  <c r="J354"/>
  <c r="BF354"/>
  <c r="BI353"/>
  <c r="BH353"/>
  <c r="BG353"/>
  <c r="BE353"/>
  <c r="T353"/>
  <c r="R353"/>
  <c r="P353"/>
  <c r="BK353"/>
  <c r="J353"/>
  <c r="BF353"/>
  <c r="BI352"/>
  <c r="BH352"/>
  <c r="BG352"/>
  <c r="BE352"/>
  <c r="T352"/>
  <c r="R352"/>
  <c r="P352"/>
  <c r="BK352"/>
  <c r="J352"/>
  <c r="BF352"/>
  <c r="BI351"/>
  <c r="BH351"/>
  <c r="BG351"/>
  <c r="BE351"/>
  <c r="T351"/>
  <c r="R351"/>
  <c r="P351"/>
  <c r="BK351"/>
  <c r="J351"/>
  <c r="BF351"/>
  <c r="BI350"/>
  <c r="BH350"/>
  <c r="BG350"/>
  <c r="BE350"/>
  <c r="T350"/>
  <c r="R350"/>
  <c r="P350"/>
  <c r="BK350"/>
  <c r="J350"/>
  <c r="BF350"/>
  <c r="BI348"/>
  <c r="BH348"/>
  <c r="BG348"/>
  <c r="BE348"/>
  <c r="T348"/>
  <c r="T347"/>
  <c r="T346"/>
  <c r="R348"/>
  <c r="R347"/>
  <c r="R346"/>
  <c r="P348"/>
  <c r="P347"/>
  <c r="P346"/>
  <c r="BK348"/>
  <c r="BK347"/>
  <c r="J347"/>
  <c r="BK346"/>
  <c r="J346"/>
  <c r="J348"/>
  <c r="BF348"/>
  <c r="J102"/>
  <c r="J101"/>
  <c r="BI344"/>
  <c r="BH344"/>
  <c r="BG344"/>
  <c r="BE344"/>
  <c r="T344"/>
  <c r="R344"/>
  <c r="P344"/>
  <c r="BK344"/>
  <c r="J344"/>
  <c r="BF344"/>
  <c r="BI343"/>
  <c r="BH343"/>
  <c r="BG343"/>
  <c r="BE343"/>
  <c r="T343"/>
  <c r="R343"/>
  <c r="P343"/>
  <c r="BK343"/>
  <c r="J343"/>
  <c r="BF343"/>
  <c r="BI342"/>
  <c r="BH342"/>
  <c r="BG342"/>
  <c r="BE342"/>
  <c r="T342"/>
  <c r="R342"/>
  <c r="P342"/>
  <c r="BK342"/>
  <c r="J342"/>
  <c r="BF342"/>
  <c r="BI341"/>
  <c r="BH341"/>
  <c r="BG341"/>
  <c r="BE341"/>
  <c r="T341"/>
  <c r="R341"/>
  <c r="P341"/>
  <c r="BK341"/>
  <c r="J341"/>
  <c r="BF341"/>
  <c r="BI340"/>
  <c r="BH340"/>
  <c r="BG340"/>
  <c r="BE340"/>
  <c r="T340"/>
  <c r="T339"/>
  <c r="R340"/>
  <c r="R339"/>
  <c r="P340"/>
  <c r="P339"/>
  <c r="BK340"/>
  <c r="BK339"/>
  <c r="J339"/>
  <c r="J340"/>
  <c r="BF340"/>
  <c r="J100"/>
  <c r="BI338"/>
  <c r="BH338"/>
  <c r="BG338"/>
  <c r="BE338"/>
  <c r="T338"/>
  <c r="R338"/>
  <c r="P338"/>
  <c r="BK338"/>
  <c r="J338"/>
  <c r="BF338"/>
  <c r="BI337"/>
  <c r="BH337"/>
  <c r="BG337"/>
  <c r="BE337"/>
  <c r="T337"/>
  <c r="R337"/>
  <c r="P337"/>
  <c r="BK337"/>
  <c r="J337"/>
  <c r="BF337"/>
  <c r="BI335"/>
  <c r="BH335"/>
  <c r="BG335"/>
  <c r="BE335"/>
  <c r="T335"/>
  <c r="R335"/>
  <c r="P335"/>
  <c r="BK335"/>
  <c r="J335"/>
  <c r="BF335"/>
  <c r="BI334"/>
  <c r="BH334"/>
  <c r="BG334"/>
  <c r="BE334"/>
  <c r="T334"/>
  <c r="R334"/>
  <c r="P334"/>
  <c r="BK334"/>
  <c r="J334"/>
  <c r="BF334"/>
  <c r="BI332"/>
  <c r="BH332"/>
  <c r="BG332"/>
  <c r="BE332"/>
  <c r="T332"/>
  <c r="R332"/>
  <c r="P332"/>
  <c r="BK332"/>
  <c r="J332"/>
  <c r="BF332"/>
  <c r="BI331"/>
  <c r="BH331"/>
  <c r="BG331"/>
  <c r="BE331"/>
  <c r="T331"/>
  <c r="R331"/>
  <c r="P331"/>
  <c r="BK331"/>
  <c r="J331"/>
  <c r="BF331"/>
  <c r="BI329"/>
  <c r="BH329"/>
  <c r="BG329"/>
  <c r="BE329"/>
  <c r="T329"/>
  <c r="R329"/>
  <c r="P329"/>
  <c r="BK329"/>
  <c r="J329"/>
  <c r="BF329"/>
  <c r="BI328"/>
  <c r="BH328"/>
  <c r="BG328"/>
  <c r="BE328"/>
  <c r="T328"/>
  <c r="R328"/>
  <c r="P328"/>
  <c r="BK328"/>
  <c r="J328"/>
  <c r="BF328"/>
  <c r="BI308"/>
  <c r="BH308"/>
  <c r="BG308"/>
  <c r="BE308"/>
  <c r="T308"/>
  <c r="R308"/>
  <c r="P308"/>
  <c r="BK308"/>
  <c r="J308"/>
  <c r="BF308"/>
  <c r="BI288"/>
  <c r="BH288"/>
  <c r="BG288"/>
  <c r="BE288"/>
  <c r="T288"/>
  <c r="R288"/>
  <c r="P288"/>
  <c r="BK288"/>
  <c r="J288"/>
  <c r="BF288"/>
  <c r="BI272"/>
  <c r="BH272"/>
  <c r="BG272"/>
  <c r="BE272"/>
  <c r="T272"/>
  <c r="R272"/>
  <c r="P272"/>
  <c r="BK272"/>
  <c r="J272"/>
  <c r="BF272"/>
  <c r="BI270"/>
  <c r="BH270"/>
  <c r="BG270"/>
  <c r="BE270"/>
  <c r="T270"/>
  <c r="R270"/>
  <c r="P270"/>
  <c r="BK270"/>
  <c r="J270"/>
  <c r="BF270"/>
  <c r="BI266"/>
  <c r="BH266"/>
  <c r="BG266"/>
  <c r="BE266"/>
  <c r="T266"/>
  <c r="R266"/>
  <c r="P266"/>
  <c r="BK266"/>
  <c r="J266"/>
  <c r="BF266"/>
  <c r="BI261"/>
  <c r="BH261"/>
  <c r="BG261"/>
  <c r="BE261"/>
  <c r="T261"/>
  <c r="R261"/>
  <c r="P261"/>
  <c r="BK261"/>
  <c r="J261"/>
  <c r="BF261"/>
  <c r="BI256"/>
  <c r="BH256"/>
  <c r="BG256"/>
  <c r="BE256"/>
  <c r="T256"/>
  <c r="R256"/>
  <c r="P256"/>
  <c r="BK256"/>
  <c r="J256"/>
  <c r="BF256"/>
  <c r="BI251"/>
  <c r="BH251"/>
  <c r="BG251"/>
  <c r="BE251"/>
  <c r="T251"/>
  <c r="T250"/>
  <c r="R251"/>
  <c r="R250"/>
  <c r="P251"/>
  <c r="P250"/>
  <c r="BK251"/>
  <c r="BK250"/>
  <c r="J250"/>
  <c r="J251"/>
  <c r="BF251"/>
  <c r="J99"/>
  <c r="BI249"/>
  <c r="BH249"/>
  <c r="BG249"/>
  <c r="BE249"/>
  <c r="T249"/>
  <c r="R249"/>
  <c r="P249"/>
  <c r="BK249"/>
  <c r="J249"/>
  <c r="BF249"/>
  <c r="BI248"/>
  <c r="BH248"/>
  <c r="BG248"/>
  <c r="BE248"/>
  <c r="T248"/>
  <c r="R248"/>
  <c r="P248"/>
  <c r="BK248"/>
  <c r="J248"/>
  <c r="BF248"/>
  <c r="BI247"/>
  <c r="BH247"/>
  <c r="BG247"/>
  <c r="BE247"/>
  <c r="T247"/>
  <c r="R247"/>
  <c r="P247"/>
  <c r="BK247"/>
  <c r="J247"/>
  <c r="BF247"/>
  <c r="BI245"/>
  <c r="BH245"/>
  <c r="BG245"/>
  <c r="BE245"/>
  <c r="T245"/>
  <c r="R245"/>
  <c r="P245"/>
  <c r="BK245"/>
  <c r="J245"/>
  <c r="BF245"/>
  <c r="BI241"/>
  <c r="BH241"/>
  <c r="BG241"/>
  <c r="BE241"/>
  <c r="T241"/>
  <c r="R241"/>
  <c r="P241"/>
  <c r="BK241"/>
  <c r="J241"/>
  <c r="BF241"/>
  <c r="BI233"/>
  <c r="BH233"/>
  <c r="BG233"/>
  <c r="BE233"/>
  <c r="T233"/>
  <c r="R233"/>
  <c r="P233"/>
  <c r="BK233"/>
  <c r="J233"/>
  <c r="BF233"/>
  <c r="BI217"/>
  <c r="BH217"/>
  <c r="BG217"/>
  <c r="BE217"/>
  <c r="T217"/>
  <c r="R217"/>
  <c r="P217"/>
  <c r="BK217"/>
  <c r="J217"/>
  <c r="BF217"/>
  <c r="BI201"/>
  <c r="BH201"/>
  <c r="BG201"/>
  <c r="BE201"/>
  <c r="T201"/>
  <c r="R201"/>
  <c r="P201"/>
  <c r="BK201"/>
  <c r="J201"/>
  <c r="BF201"/>
  <c r="BI185"/>
  <c r="BH185"/>
  <c r="BG185"/>
  <c r="BE185"/>
  <c r="T185"/>
  <c r="R185"/>
  <c r="P185"/>
  <c r="BK185"/>
  <c r="J185"/>
  <c r="BF185"/>
  <c r="BI170"/>
  <c r="BH170"/>
  <c r="BG170"/>
  <c r="BE170"/>
  <c r="T170"/>
  <c r="R170"/>
  <c r="P170"/>
  <c r="BK170"/>
  <c r="J170"/>
  <c r="BF170"/>
  <c r="BI157"/>
  <c r="BH157"/>
  <c r="BG157"/>
  <c r="BE157"/>
  <c r="T157"/>
  <c r="R157"/>
  <c r="P157"/>
  <c r="BK157"/>
  <c r="J157"/>
  <c r="BF157"/>
  <c r="BI156"/>
  <c r="BH156"/>
  <c r="BG156"/>
  <c r="BE156"/>
  <c r="T156"/>
  <c r="R156"/>
  <c r="P156"/>
  <c r="BK156"/>
  <c r="J156"/>
  <c r="BF156"/>
  <c r="BI152"/>
  <c r="BH152"/>
  <c r="BG152"/>
  <c r="BE152"/>
  <c r="T152"/>
  <c r="R152"/>
  <c r="P152"/>
  <c r="BK152"/>
  <c r="J152"/>
  <c r="BF152"/>
  <c r="BI151"/>
  <c r="BH151"/>
  <c r="BG151"/>
  <c r="BE151"/>
  <c r="T151"/>
  <c r="R151"/>
  <c r="P151"/>
  <c r="BK151"/>
  <c r="J151"/>
  <c r="BF151"/>
  <c r="BI149"/>
  <c r="BH149"/>
  <c r="BG149"/>
  <c r="BE149"/>
  <c r="T149"/>
  <c r="R149"/>
  <c r="P149"/>
  <c r="BK149"/>
  <c r="J149"/>
  <c r="BF149"/>
  <c r="BI147"/>
  <c r="BH147"/>
  <c r="BG147"/>
  <c r="BE147"/>
  <c r="T147"/>
  <c r="R147"/>
  <c r="P147"/>
  <c r="BK147"/>
  <c r="J147"/>
  <c r="BF147"/>
  <c r="BI146"/>
  <c r="BH146"/>
  <c r="BG146"/>
  <c r="BE146"/>
  <c r="T146"/>
  <c r="R146"/>
  <c r="P146"/>
  <c r="BK146"/>
  <c r="J146"/>
  <c r="BF146"/>
  <c r="BI145"/>
  <c r="BH145"/>
  <c r="BG145"/>
  <c r="BE145"/>
  <c r="T145"/>
  <c r="R145"/>
  <c r="P145"/>
  <c r="BK145"/>
  <c r="J145"/>
  <c r="BF145"/>
  <c r="BI129"/>
  <c r="BH129"/>
  <c r="BG129"/>
  <c r="BE129"/>
  <c r="T129"/>
  <c r="R129"/>
  <c r="P129"/>
  <c r="BK129"/>
  <c r="J129"/>
  <c r="BF129"/>
  <c r="BI128"/>
  <c r="BH128"/>
  <c r="BG128"/>
  <c r="BE128"/>
  <c r="T128"/>
  <c r="R128"/>
  <c r="P128"/>
  <c r="BK128"/>
  <c r="J128"/>
  <c r="BF128"/>
  <c r="BI127"/>
  <c r="F37"/>
  <c i="1" r="BD95"/>
  <c i="2" r="BH127"/>
  <c r="F36"/>
  <c i="1" r="BC95"/>
  <c i="2" r="BG127"/>
  <c r="F35"/>
  <c i="1" r="BB95"/>
  <c i="2" r="BE127"/>
  <c r="J33"/>
  <c i="1" r="AV95"/>
  <c i="2" r="F33"/>
  <c i="1" r="AZ95"/>
  <c i="2" r="T127"/>
  <c r="T126"/>
  <c r="T125"/>
  <c r="T124"/>
  <c r="R127"/>
  <c r="R126"/>
  <c r="R125"/>
  <c r="R124"/>
  <c r="P127"/>
  <c r="P126"/>
  <c r="P125"/>
  <c r="P124"/>
  <c i="1" r="AU95"/>
  <c i="2" r="BK127"/>
  <c r="BK126"/>
  <c r="J126"/>
  <c r="BK125"/>
  <c r="J125"/>
  <c r="BK124"/>
  <c r="J124"/>
  <c r="J96"/>
  <c r="J30"/>
  <c i="1" r="AG95"/>
  <c i="2" r="J127"/>
  <c r="BF127"/>
  <c r="J34"/>
  <c i="1" r="AW95"/>
  <c i="2" r="F34"/>
  <c i="1" r="BA95"/>
  <c i="2" r="J98"/>
  <c r="J97"/>
  <c r="F118"/>
  <c r="E116"/>
  <c r="F89"/>
  <c r="E87"/>
  <c r="J39"/>
  <c r="J24"/>
  <c r="E24"/>
  <c r="J121"/>
  <c r="J92"/>
  <c r="J23"/>
  <c r="J21"/>
  <c r="E21"/>
  <c r="J120"/>
  <c r="J91"/>
  <c r="J20"/>
  <c r="J18"/>
  <c r="E18"/>
  <c r="F121"/>
  <c r="F92"/>
  <c r="J17"/>
  <c r="J15"/>
  <c r="E15"/>
  <c r="F120"/>
  <c r="F91"/>
  <c r="J14"/>
  <c r="J12"/>
  <c r="J118"/>
  <c r="J89"/>
  <c r="E7"/>
  <c r="E114"/>
  <c r="E85"/>
  <c i="1" r="BD94"/>
  <c r="W33"/>
  <c r="BC94"/>
  <c r="W32"/>
  <c r="BB94"/>
  <c r="W31"/>
  <c r="BA94"/>
  <c r="W30"/>
  <c r="AZ94"/>
  <c r="W29"/>
  <c r="AY94"/>
  <c r="AX94"/>
  <c r="AW94"/>
  <c r="AK30"/>
  <c r="AV94"/>
  <c r="AK29"/>
  <c r="AU94"/>
  <c r="AT94"/>
  <c r="AS94"/>
  <c r="AG94"/>
  <c r="AK26"/>
  <c r="AT104"/>
  <c r="AN104"/>
  <c r="AT103"/>
  <c r="AN103"/>
  <c r="AT102"/>
  <c r="AN102"/>
  <c r="AT101"/>
  <c r="AN101"/>
  <c r="AT100"/>
  <c r="AN100"/>
  <c r="AT99"/>
  <c r="AN99"/>
  <c r="AT98"/>
  <c r="AN98"/>
  <c r="AT97"/>
  <c r="AN97"/>
  <c r="AT96"/>
  <c r="AN96"/>
  <c r="AT95"/>
  <c r="AN95"/>
  <c r="AN94"/>
  <c r="L90"/>
  <c r="AM90"/>
  <c r="AM89"/>
  <c r="L89"/>
  <c r="AM87"/>
  <c r="L87"/>
  <c r="L85"/>
  <c r="L8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<sst xmlns="http://schemas.openxmlformats.org/spreadsheetml/2006/main">
  <si>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</si>
  <si>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</si>
  <si>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</si>
  <si>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</si>
  <si>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</si>
  <si>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{91b84cee-e1b0-4312-babc-89d984c4559c}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</si>
  <si>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</si>
  <si>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</si>
  <si>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</si>
  <si>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</si>
  <si>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</si>
  <si>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</si>
  <si>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</si>
  <si>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2019/014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</si>
  <si>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</si>
  <si>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</si>
  <si>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bytového domu na ulici Stromová č. 20-22, 040 01 Košice</t>
  </si>
  <si>
    <t>JKSO:</t>
  </si>
  <si>
    <t>KS:</t>
  </si>
  <si>
    <t>Miesto:</t>
  </si>
  <si>
    <t>Košice</t>
  </si>
  <si>
    <t>Dátum:</t>
  </si>
  <si>
    <t>13.4.2019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</si>
  <si>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</si>
  <si>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</si>
  <si>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</si>
  <si>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</si>
  <si>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</si>
  <si>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</si>
  <si>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</si>
  <si>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50452894</t>
  </si>
  <si>
    <t>Ing. Jaroslav Vojtuš, CSc., projekt4you plus, s.r.</t>
  </si>
  <si>
    <t>2120328760</t>
  </si>
  <si>
    <t>True</t>
  </si>
  <si>
    <t>Spracovateľ:</t>
  </si>
  <si>
    <t>47 894 431</t>
  </si>
  <si>
    <t>Ing. Branislav VÁRKOLY, EaCP s.r.o.</t>
  </si>
  <si>
    <t>2024134937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</si>
  <si>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</si>
  <si>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</si>
  <si>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</si>
  <si>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</si>
  <si>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</si>
  <si>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</si>
  <si>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</si>
  <si>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</si>
  <si>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</si>
  <si>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</si>
  <si>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</si>
  <si>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</si>
  <si>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</si>
  <si>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</si>
  <si>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</si>
  <si>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</si>
  <si>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</si>
  <si>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</si>
  <si>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</si>
  <si>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</si>
  <si>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</si>
  <si>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</si>
  <si>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</si>
  <si>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</si>
  <si>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</si>
  <si>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</si>
  <si>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</si>
  <si>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</si>
  <si>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</si>
  <si>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</si>
  <si>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</si>
  <si>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</si>
  <si>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</si>
  <si>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</si>
  <si>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</si>
  <si>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</si>
  <si>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</si>
  <si>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</si>
  <si>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</si>
  <si>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</si>
  <si>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</si>
  <si>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</si>
  <si>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</si>
  <si>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</si>
  <si>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</si>
  <si>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</si>
  <si>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2019/014-01</t>
  </si>
  <si>
    <t>Zateplenie obvodového plášťa</t>
  </si>
  <si>
    <t>STA</t>
  </si>
  <si>
    <t>1</t>
  </si>
  <si>
    <t>{dfda02d7-7ccc-4845-8a4b-e171facdef1f}</t>
  </si>
  <si>
    <t>2019/014-02</t>
  </si>
  <si>
    <t>Sanácia balkónov</t>
  </si>
  <si>
    <t>{9c5ebba1-1841-40dc-a442-e4e3a2686937}</t>
  </si>
  <si>
    <t>2019/014-03</t>
  </si>
  <si>
    <t>Spoločné priestory bytového domu</t>
  </si>
  <si>
    <t>{e5934ea3-1e2d-4793-8021-11b9782dddb8}</t>
  </si>
  <si>
    <t>2019/014-04</t>
  </si>
  <si>
    <t>Výplne otvorov</t>
  </si>
  <si>
    <t>{4c6fb075-ccf5-419a-bbfd-ecedfbcf9141}</t>
  </si>
  <si>
    <t>2019/014-05</t>
  </si>
  <si>
    <t>Hydroizolácia spodnej stavby, okapový chodník</t>
  </si>
  <si>
    <t>{d60264a5-dbe4-435c-9e1d-ae5488f76a07}</t>
  </si>
  <si>
    <t>2019/014-06</t>
  </si>
  <si>
    <t>Bleskozvod</t>
  </si>
  <si>
    <t>{5fe5f822-2776-4fe9-8ab0-c0787f6b4196}</t>
  </si>
  <si>
    <t>2019/014-07</t>
  </si>
  <si>
    <t>Rekonštrukcia stúpačkových rozvodov NN v bytovom dome</t>
  </si>
  <si>
    <t>{c49e5db4-07b7-47ff-ab11-3249d977e6c2}</t>
  </si>
  <si>
    <t>2019/014-08</t>
  </si>
  <si>
    <t>Vykurovanie</t>
  </si>
  <si>
    <t>{5519b36f-9128-41b6-ab40-5d9a365f3397}</t>
  </si>
  <si>
    <t>2019/014-09</t>
  </si>
  <si>
    <t>Kanalizácia</t>
  </si>
  <si>
    <t>{511d0508-59fd-4fbe-ba64-84ba2207d3e2}</t>
  </si>
  <si>
    <t>2019/014-10</t>
  </si>
  <si>
    <t>Neoprávnený náklad</t>
  </si>
  <si>
    <t>{d7924f14-0c80-477d-a5f0-28611df0be78}</t>
  </si>
  <si>
    <t>KRYCÍ LIST ROZPOČTU</t>
  </si>
  <si>
    <t>Objekt:</t>
  </si>
  <si>
    <t>2019/014-01 - Zateplenie obvodového plášťa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</si>
  <si>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</si>
  <si>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</si>
  <si>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</si>
  <si>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</si>
  <si>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</si>
  <si>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</si>
  <si>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</si>
  <si>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</si>
  <si>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</si>
  <si>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</si>
  <si>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</si>
  <si>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767 - Konštrukcie doplnkové kovové</t>
  </si>
  <si>
    <t xml:space="preserve">    769 - Montáže vzduchotechnických zariadení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</si>
  <si>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</si>
  <si>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</si>
  <si>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</si>
  <si>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</si>
  <si>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</si>
  <si>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</si>
  <si>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</si>
  <si>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</si>
  <si>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</si>
  <si>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</si>
  <si>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</si>
  <si>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</si>
  <si>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</si>
  <si>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</si>
  <si>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</si>
  <si>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</si>
  <si>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</si>
  <si>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</si>
  <si>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978036191</t>
  </si>
  <si>
    <t xml:space="preserve">Otlčenie omietok šľachtených a pod., vonkajších brizolitových, v rozsahu do 100 %,  -0,05000t</t>
  </si>
  <si>
    <t>m2</t>
  </si>
  <si>
    <t>4</t>
  </si>
  <si>
    <t>2</t>
  </si>
  <si>
    <t>-2073774181</t>
  </si>
  <si>
    <t>216904111</t>
  </si>
  <si>
    <t xml:space="preserve">Očistenie plôch tlakovou vodou </t>
  </si>
  <si>
    <t>-2123509044</t>
  </si>
  <si>
    <t>3</t>
  </si>
  <si>
    <t>610991111</t>
  </si>
  <si>
    <t xml:space="preserve">Zakrývanie výplní  okenných otvorov</t>
  </si>
  <si>
    <t>-1743702034</t>
  </si>
  <si>
    <t>VV</t>
  </si>
  <si>
    <t>"SEVER"</t>
  </si>
  <si>
    <t>(1,5*1,65)*46</t>
  </si>
  <si>
    <t>(2,25*1,65)*10</t>
  </si>
  <si>
    <t>(1,5*1,15*2)</t>
  </si>
  <si>
    <t>"JUH"</t>
  </si>
  <si>
    <t>"1NP"</t>
  </si>
  <si>
    <t>(2,25*1,65*2+1,5*1,65*3)</t>
  </si>
  <si>
    <t>(1,5*1,15)</t>
  </si>
  <si>
    <t>"2NP-6NP"</t>
  </si>
  <si>
    <t>(0,85*2,3+1,4*1,65)*6*5</t>
  </si>
  <si>
    <t>(1,5*1,65)*2*5</t>
  </si>
  <si>
    <t>(2,25*1,65)*2*5</t>
  </si>
  <si>
    <t>"VYCHOD"</t>
  </si>
  <si>
    <t>"ZÁPAD"</t>
  </si>
  <si>
    <t>Súčet</t>
  </si>
  <si>
    <t>622462492</t>
  </si>
  <si>
    <t>Príprava vonkajšieho podkladu stien PCI, základový penetračný náter Gisogrund PGM</t>
  </si>
  <si>
    <t>-2093021505</t>
  </si>
  <si>
    <t>5</t>
  </si>
  <si>
    <t>622451071</t>
  </si>
  <si>
    <t>Vyspravenie povrchu neomietaných betónových stien vonkajších maltou cementovou pre omietky "vyrovnanie podkladu nadspotrebou lepidla do 2cm/1bm"</t>
  </si>
  <si>
    <t>-1790967032</t>
  </si>
  <si>
    <t>622451071a</t>
  </si>
  <si>
    <t>Nadspotreba kotiev STR U2G podľa ťahovej skúšky - príplatok na kotvy naviac okrajová zóna v zmysle PD</t>
  </si>
  <si>
    <t>-1520922042</t>
  </si>
  <si>
    <t>1753,648*0,1 'Přepočítané koeficientom množstva</t>
  </si>
  <si>
    <t>7</t>
  </si>
  <si>
    <t>622481119a</t>
  </si>
  <si>
    <t>Potiahnutie vonkajších stien sklotextílnou mriežkou s celoplošným prilepením "prekrývanie SM , výstuže diagonál, striedanie izolantov, zalozenie KZS, ukončenie KZS"</t>
  </si>
  <si>
    <t>-754384894</t>
  </si>
  <si>
    <t>1753,648*0,2 'Přepočítané koeficientom množstva</t>
  </si>
  <si>
    <t>8</t>
  </si>
  <si>
    <t>624601211</t>
  </si>
  <si>
    <t>Tmelenie škár polyuretánovým tmelom (s dodaním hmôt) s prierezom 20 x 20 mm - tmelenie pod parapety</t>
  </si>
  <si>
    <t>m</t>
  </si>
  <si>
    <t>-216465396</t>
  </si>
  <si>
    <t>9</t>
  </si>
  <si>
    <t>624601211a</t>
  </si>
  <si>
    <t>Tmelenie škár polyuretánovým tmelom (s dodaním hmôt) s prierezom 20 x 20 mm - vnútorných kútov pred omietkou"</t>
  </si>
  <si>
    <t>1360027965</t>
  </si>
  <si>
    <t>(37,27*2+11,79*2)*2</t>
  </si>
  <si>
    <t>2,55*30</t>
  </si>
  <si>
    <t>10</t>
  </si>
  <si>
    <t>624601221</t>
  </si>
  <si>
    <t>Tmelenie škár PUR tmel - tmelenie pod parapety</t>
  </si>
  <si>
    <t>-676373559</t>
  </si>
  <si>
    <t>11</t>
  </si>
  <si>
    <t>625250055</t>
  </si>
  <si>
    <t>Kontaktný zatepľovací systém hr. 100 mm PCI MultiTherm M - dosky z MW, skrutkovacie kotvy "skladba C"</t>
  </si>
  <si>
    <t>-904062040</t>
  </si>
  <si>
    <t>(37,27+0,1*2)*18,4</t>
  </si>
  <si>
    <t>-(2,25*1,65*2+1,5*1,65*3)</t>
  </si>
  <si>
    <t>-(1,5*1,15)</t>
  </si>
  <si>
    <t>-(0,85*2,3+1,4*1,65)*6*5</t>
  </si>
  <si>
    <t>-(1,5*1,65)*2*5</t>
  </si>
  <si>
    <t>-(2,25*1,65)*2*5</t>
  </si>
  <si>
    <t>"neopravneny naklad"</t>
  </si>
  <si>
    <t>-((18,625+0,1)*3,35-1,5*1,65*5)</t>
  </si>
  <si>
    <t>12</t>
  </si>
  <si>
    <t>625250064</t>
  </si>
  <si>
    <t>Kontaktný zatepľovací systém hr. 150 mm PCI MultiTherm M - dosky z MW, skrutkovacie kotvy "skladba C"</t>
  </si>
  <si>
    <t>667283332</t>
  </si>
  <si>
    <t>-(1,5*1,65)*46</t>
  </si>
  <si>
    <t>-(2,25*1,65)*10</t>
  </si>
  <si>
    <t>-(1,5*1,15*2)</t>
  </si>
  <si>
    <t>-(7,5*3,35-1,5*1,65*2)</t>
  </si>
  <si>
    <t>(11,25+0,1*2)*18,4</t>
  </si>
  <si>
    <t>-((11,25+0,1*2)*3,35-9,125*2,2)</t>
  </si>
  <si>
    <t>13</t>
  </si>
  <si>
    <t>625250068</t>
  </si>
  <si>
    <t>Kontaktný zatepľovací systém ostenia hr. 30 mm PCI MultiTherm M - MW dosky "O"</t>
  </si>
  <si>
    <t>541975511</t>
  </si>
  <si>
    <t>(1,5*2+1,65*2)*46*0,15</t>
  </si>
  <si>
    <t>(2,25*2+1,65*2)*10*0,15</t>
  </si>
  <si>
    <t>((1,5*2+1,15*2)*2)*0,15</t>
  </si>
  <si>
    <t>((2,25*2+1,65*2)*2+(1,5*2+1,65*2)*3)*0,15</t>
  </si>
  <si>
    <t>(1,5*2+1,15*2)*0,15</t>
  </si>
  <si>
    <t>(0,85*2+2,3*2+1,4*2+1,65*2)*6*5*0,15</t>
  </si>
  <si>
    <t>(1,5*2+1,65*2)*2*5*0,15</t>
  </si>
  <si>
    <t>(2,25*2+1,65*2)*2*5*0,15</t>
  </si>
  <si>
    <t>14</t>
  </si>
  <si>
    <t>625250153</t>
  </si>
  <si>
    <t>Doteplenie konštrukcie hr. 50 mm, systém XPS STYRODUR 2800 C - PCI, lepený rámovo s prikotvením "A1"</t>
  </si>
  <si>
    <t>-661031583</t>
  </si>
  <si>
    <t>(37,27+0,1*2)*1,2</t>
  </si>
  <si>
    <t>-(7,5*1,2)</t>
  </si>
  <si>
    <t>-((18,625+0,1)*1,2-1,5*0,75*3)</t>
  </si>
  <si>
    <t>(11,25+0,1*2)*1,2</t>
  </si>
  <si>
    <t>-(2*1,2)</t>
  </si>
  <si>
    <t>15</t>
  </si>
  <si>
    <t>625250101</t>
  </si>
  <si>
    <t>Kontaktný zatepľovací systém hr. 50 mm PCI MultiTherm M - lamely z MW, skrutkovacie kotvy "A2"</t>
  </si>
  <si>
    <t>1870222902</t>
  </si>
  <si>
    <t>(37,27+0,1*2)*0,4</t>
  </si>
  <si>
    <t>-(7,5*0,4)</t>
  </si>
  <si>
    <t>-((18,625+0,1)*0,4)</t>
  </si>
  <si>
    <t>(11,25+0,1*2)*0,4</t>
  </si>
  <si>
    <t>-(2*0,4)</t>
  </si>
  <si>
    <t>16</t>
  </si>
  <si>
    <t>622481119</t>
  </si>
  <si>
    <t>Potiahnutie vonkajších stien sklotextílnou mriežkou s celoplošným prilepením "X strojovne vytahu"+"B4"+"C4"+"C5"</t>
  </si>
  <si>
    <t>405922796</t>
  </si>
  <si>
    <t>(4*2+3,3*2)*2,9</t>
  </si>
  <si>
    <t>-(1*0,75+0,9*2)</t>
  </si>
  <si>
    <t>(11,25*2+4,7*2)*2,9</t>
  </si>
  <si>
    <t>2,55*0,65*30</t>
  </si>
  <si>
    <t>(2,55+0,65*2)*0,2*30</t>
  </si>
  <si>
    <t>(37,27*2+11,25*2)*0,6</t>
  </si>
  <si>
    <t>17</t>
  </si>
  <si>
    <t>625250152</t>
  </si>
  <si>
    <t>Doteplenie konštrukcie hr. 40 mm, systém XPS STYRODUR 2800 C - PCI, lepený celoplošne s prikotvením "B4"+"C4"</t>
  </si>
  <si>
    <t>1287491907</t>
  </si>
  <si>
    <t>18</t>
  </si>
  <si>
    <t>625250153a</t>
  </si>
  <si>
    <t>Doteplenie konštrukcie hr. 50 mm, systém XPS STYRODUR 2800 C - PCI, lepený rámovo s prikotvením "C5"</t>
  </si>
  <si>
    <t>852906241</t>
  </si>
  <si>
    <t>19</t>
  </si>
  <si>
    <t>622462592</t>
  </si>
  <si>
    <t>Vonkajšia omietka stien PCI - príplatok za farebný odtieň tmavší - príplatok na 1 kg omietky Multiputz alebo penetračného náteru Multigrund PGU</t>
  </si>
  <si>
    <t>-886030726</t>
  </si>
  <si>
    <t>622462617</t>
  </si>
  <si>
    <t>Vonkajšia omietka stien tenkovrstvová PCI, silikónová, Multiputz NoBio Z, zatieraná, hr. 2 mm</t>
  </si>
  <si>
    <t>-501751049</t>
  </si>
  <si>
    <t>21</t>
  </si>
  <si>
    <t>622462522</t>
  </si>
  <si>
    <t>Vonkajšia omietka stien tenkovrstvová PCI, mozaiková, Multiputz MP, hr. 1,6 mm</t>
  </si>
  <si>
    <t>842861200</t>
  </si>
  <si>
    <t>Ostatné konštrukcie a práce-búranie</t>
  </si>
  <si>
    <t>22</t>
  </si>
  <si>
    <t>941942003</t>
  </si>
  <si>
    <t>Montáž lešenia rámového systémového s podlahami šírky do 0,75 m, výšky nad 20 do 50 m</t>
  </si>
  <si>
    <t>795734552</t>
  </si>
  <si>
    <t>37,27*2*19,5</t>
  </si>
  <si>
    <t>11,25*2*19,5</t>
  </si>
  <si>
    <t>1892,28*1,15 'Přepočítané koeficientom množstva</t>
  </si>
  <si>
    <t>23</t>
  </si>
  <si>
    <t>941942903</t>
  </si>
  <si>
    <t>Príplatok za prvý a každý ďalší i začatý týždeň použitia lešenia rámového systémového šírky do 0,75 m, výšky nad 20 do 50 m 5 mesiacov</t>
  </si>
  <si>
    <t>-448488957</t>
  </si>
  <si>
    <t>1892,28*5,15 'Přepočítané koeficientom množstva</t>
  </si>
  <si>
    <t>24</t>
  </si>
  <si>
    <t>941942803</t>
  </si>
  <si>
    <t>Demontáž lešenia rámového systémového s podlahami šírky do 0,75 m, výšky nad 20 do 50 m</t>
  </si>
  <si>
    <t>-28698022</t>
  </si>
  <si>
    <t>25</t>
  </si>
  <si>
    <t>941955002</t>
  </si>
  <si>
    <t>Lešenie ľahké pracovné pomocné s výškou lešeňovej podlahy nad 1,20 do 1,90 m</t>
  </si>
  <si>
    <t>1294895682</t>
  </si>
  <si>
    <t>(4*2+3*2)*1</t>
  </si>
  <si>
    <t>(11,25*2+4,7*2)*1</t>
  </si>
  <si>
    <t>26</t>
  </si>
  <si>
    <t>953946126</t>
  </si>
  <si>
    <t>PCI Soklový profil hr. 0,8 mm SP 100 (hliníkový)</t>
  </si>
  <si>
    <t>2076079664</t>
  </si>
  <si>
    <t>18,625*2+11,25</t>
  </si>
  <si>
    <t>27</t>
  </si>
  <si>
    <t>953996121</t>
  </si>
  <si>
    <t>PCI okenný APU profil s integrovanou tkaninou</t>
  </si>
  <si>
    <t>1137649922</t>
  </si>
  <si>
    <t>(1,5+1,65*2)*46</t>
  </si>
  <si>
    <t>(2,25+1,65*2)*10</t>
  </si>
  <si>
    <t>(2,5+1,15*2)*2</t>
  </si>
  <si>
    <t>((2,25+1,65*2)*2+(1,5+1,65*2)*3)</t>
  </si>
  <si>
    <t>(4*2+1,15)</t>
  </si>
  <si>
    <t>(0,85+2*2,3+1,5+1,65*2)*6*5</t>
  </si>
  <si>
    <t>(1,5+1,65*2)*2*5</t>
  </si>
  <si>
    <t>(2,25+1,65*2)*2*5</t>
  </si>
  <si>
    <t>28</t>
  </si>
  <si>
    <t>953996131</t>
  </si>
  <si>
    <t>PCI Rohový PVC profil s integrovanou tkaninou 100x100</t>
  </si>
  <si>
    <t>1797496907</t>
  </si>
  <si>
    <t>19,5*2</t>
  </si>
  <si>
    <t>"STROJOVNA"</t>
  </si>
  <si>
    <t>2,9*4*2</t>
  </si>
  <si>
    <t>29</t>
  </si>
  <si>
    <t>953996142</t>
  </si>
  <si>
    <t>PCI Rohový PVC profil PLY XS s integrovanou tkaninou 100x100 - nepriznaný vo fasáde</t>
  </si>
  <si>
    <t>-2009975200</t>
  </si>
  <si>
    <t>(1,5)*46</t>
  </si>
  <si>
    <t>(2,25)*10</t>
  </si>
  <si>
    <t>(2,5)*2</t>
  </si>
  <si>
    <t>37,27</t>
  </si>
  <si>
    <t>((2,25)*2+(1,5)*3)</t>
  </si>
  <si>
    <t>(1,15)</t>
  </si>
  <si>
    <t>(0,85+1,5)*6*5</t>
  </si>
  <si>
    <t>(1,5)*2*5</t>
  </si>
  <si>
    <t>(2,25)*2*5</t>
  </si>
  <si>
    <t>11,25</t>
  </si>
  <si>
    <t>30</t>
  </si>
  <si>
    <t>979011111</t>
  </si>
  <si>
    <t>Zvislá doprava sutiny a vybúraných hmôt za prvé podlažie nad alebo pod základným podlažím</t>
  </si>
  <si>
    <t>t</t>
  </si>
  <si>
    <t>1001824625</t>
  </si>
  <si>
    <t>31</t>
  </si>
  <si>
    <t>979011121</t>
  </si>
  <si>
    <t>Zvislá doprava sutiny a vybúraných hmôt za každé ďalšie podlažie</t>
  </si>
  <si>
    <t>-2016697005</t>
  </si>
  <si>
    <t>90,863*6 'Přepočítané koeficientom množstva</t>
  </si>
  <si>
    <t>32</t>
  </si>
  <si>
    <t>979081111</t>
  </si>
  <si>
    <t>Odvoz sutiny a vybúraných hmôt na skládku do 1 km</t>
  </si>
  <si>
    <t>-1407800671</t>
  </si>
  <si>
    <t>33</t>
  </si>
  <si>
    <t>979081121</t>
  </si>
  <si>
    <t>Odvoz sutiny a vybúraných hmôt na skládku za každý ďalší 1 km</t>
  </si>
  <si>
    <t>-289341543</t>
  </si>
  <si>
    <t>90,863*15 'Přepočítané koeficientom množstva</t>
  </si>
  <si>
    <t>34</t>
  </si>
  <si>
    <t>979082111</t>
  </si>
  <si>
    <t>Vnútrostavenisková doprava sutiny a vybúraných hmôt do 10 m</t>
  </si>
  <si>
    <t>-684400495</t>
  </si>
  <si>
    <t>35</t>
  </si>
  <si>
    <t>979082121</t>
  </si>
  <si>
    <t>Vnútrostavenisková doprava sutiny a vybúraných hmôt za každých ďalších 5 m</t>
  </si>
  <si>
    <t>1053290932</t>
  </si>
  <si>
    <t>90,863*5 'Přepočítané koeficientom množstva</t>
  </si>
  <si>
    <t>36</t>
  </si>
  <si>
    <t>979089012</t>
  </si>
  <si>
    <t>Poplatok za skladovanie - betón, tehly, dlaždice (17 01 ), ostatné</t>
  </si>
  <si>
    <t>-343175192</t>
  </si>
  <si>
    <t>37</t>
  </si>
  <si>
    <t>979089713</t>
  </si>
  <si>
    <t>Prenájom kontajneru 7 m3</t>
  </si>
  <si>
    <t>ks</t>
  </si>
  <si>
    <t>-1090409931</t>
  </si>
  <si>
    <t>99</t>
  </si>
  <si>
    <t>Presun hmôt HSV</t>
  </si>
  <si>
    <t>38</t>
  </si>
  <si>
    <t>998009101</t>
  </si>
  <si>
    <t>Presun hmôt samostatne budovaného lešenia bez ohľadu na výšku</t>
  </si>
  <si>
    <t>481966626</t>
  </si>
  <si>
    <t>39</t>
  </si>
  <si>
    <t>998009199</t>
  </si>
  <si>
    <t>Príplatok k cene za zväčšený presun za každých ďalších aj začatých 1000 m nad 1000 m</t>
  </si>
  <si>
    <t>-434094273</t>
  </si>
  <si>
    <t>40</t>
  </si>
  <si>
    <t>998011003</t>
  </si>
  <si>
    <t>Presun hmôt pre budovy (801, 803, 812), zvislá konštr. z tehál, tvárnic, z kovu výšky do 24 m</t>
  </si>
  <si>
    <t>-1390242168</t>
  </si>
  <si>
    <t>41</t>
  </si>
  <si>
    <t>998011018</t>
  </si>
  <si>
    <t>Príplatok za zväčšený presun (801,803,812) zvislá konštr. z tehál, tvárnic, z kovu nad vymedzenú najväčšiu dopravnú vzdialenosť do 5000 m</t>
  </si>
  <si>
    <t>1609798819</t>
  </si>
  <si>
    <t>42</t>
  </si>
  <si>
    <t>998011019</t>
  </si>
  <si>
    <t>Príplatok (801,803,812) zvislá konštr. z tehál, tvárnic, z kovu za každých ďalších aj začatých 5000 m</t>
  </si>
  <si>
    <t>-1710348931</t>
  </si>
  <si>
    <t>106,519*3 'Přepočítané koeficientom množstva</t>
  </si>
  <si>
    <t>PSV</t>
  </si>
  <si>
    <t>Práce a dodávky PSV</t>
  </si>
  <si>
    <t>764</t>
  </si>
  <si>
    <t>Konštrukcie klampiarske</t>
  </si>
  <si>
    <t>43</t>
  </si>
  <si>
    <t>764348813</t>
  </si>
  <si>
    <t xml:space="preserve">Demontáž ostatných prvkov kusových, snehový lapač,držiak lana bleskozvodu, sklon do 30st.,  -0,00410t</t>
  </si>
  <si>
    <t>-456263636</t>
  </si>
  <si>
    <t>181*3 'Přepočítané koeficientom množstva</t>
  </si>
  <si>
    <t>44</t>
  </si>
  <si>
    <t>764351810</t>
  </si>
  <si>
    <t xml:space="preserve">Demontáž žľabov pododkvap. štvorhranných rovných, oblúkových, do 30° rš 250 a 330 mm,  -0,00347t</t>
  </si>
  <si>
    <t>211121291</t>
  </si>
  <si>
    <t>45</t>
  </si>
  <si>
    <t>764352425</t>
  </si>
  <si>
    <t>Žľaby z pozinkovaného farbeného PZf plechu, pododkvapové polkruhové r.š. 280 mm</t>
  </si>
  <si>
    <t>-2032791720</t>
  </si>
  <si>
    <t>46</t>
  </si>
  <si>
    <t>764359413</t>
  </si>
  <si>
    <t>Kotlík kónický z pozinkovaného farbeného PZf plechu, pre rúry s priemerom od 125 do 150 mm</t>
  </si>
  <si>
    <t>-1901938367</t>
  </si>
  <si>
    <t>47</t>
  </si>
  <si>
    <t>764359591</t>
  </si>
  <si>
    <t>Montáž ochranného kôša strešného vpustu z pozinkovaného farbeného plechu PZf pre rúry s priemerom do 150 mm</t>
  </si>
  <si>
    <t>1968481690</t>
  </si>
  <si>
    <t>48</t>
  </si>
  <si>
    <t>M</t>
  </si>
  <si>
    <t>553440051900</t>
  </si>
  <si>
    <t>Zachytávač nečistôt pozink farebný ZN 120, priemer 120 mm, KJG</t>
  </si>
  <si>
    <t>1552233481</t>
  </si>
  <si>
    <t>49</t>
  </si>
  <si>
    <t>764453833</t>
  </si>
  <si>
    <t xml:space="preserve">Demontáž odpadovej odbočky, so stranou zo 100 na 120 mm alebo zo 120 na 150 mm,  -0,00224t</t>
  </si>
  <si>
    <t>1732003209</t>
  </si>
  <si>
    <t>50</t>
  </si>
  <si>
    <t>764454442</t>
  </si>
  <si>
    <t>Montáž objímky skrutkovacej z pozinkovaného farbeného PZf plechu, pre kruhové zvodové rúry s priemerom 60 - 150 mm</t>
  </si>
  <si>
    <t>1820241148</t>
  </si>
  <si>
    <t>80*3 'Přepočítané koeficientom množstva</t>
  </si>
  <si>
    <t>51</t>
  </si>
  <si>
    <t>553440051100</t>
  </si>
  <si>
    <t>Objímka lisovaná pozink farebný ODSH 150 - šrobovací hrot, priemer 150 mm, KJG</t>
  </si>
  <si>
    <t>-325530815</t>
  </si>
  <si>
    <t>52</t>
  </si>
  <si>
    <t>764454455</t>
  </si>
  <si>
    <t>Zvodové rúry z pozinkovaného farbeného PZf plechu, kruhové priemer 150 mm</t>
  </si>
  <si>
    <t>-1788272435</t>
  </si>
  <si>
    <t>53</t>
  </si>
  <si>
    <t>764454802</t>
  </si>
  <si>
    <t xml:space="preserve">Demontáž odpadových rúr kruhových, s priemerom 120 mm,  -0,00285t</t>
  </si>
  <si>
    <t>-722792571</t>
  </si>
  <si>
    <t>54</t>
  </si>
  <si>
    <t>764410850</t>
  </si>
  <si>
    <t xml:space="preserve">Demontáž oplechovania parapetov rš od 100 do 330 mm,  -0,00135t</t>
  </si>
  <si>
    <t>1788625883</t>
  </si>
  <si>
    <t>55</t>
  </si>
  <si>
    <t>764410750</t>
  </si>
  <si>
    <t>Oplechovanie parapetov z hliníkového farebného Al plechu, vrátane rohov r.š. 300 mm "1k"</t>
  </si>
  <si>
    <t>-1365381203</t>
  </si>
  <si>
    <t>56</t>
  </si>
  <si>
    <t>1905228330</t>
  </si>
  <si>
    <t>57</t>
  </si>
  <si>
    <t>764410730</t>
  </si>
  <si>
    <t>Oplechovanie parapetov z hliníkového farebného Al plechu, vrátane rohov r.š. 200 mm "1k"</t>
  </si>
  <si>
    <t>-1598114714</t>
  </si>
  <si>
    <t>58</t>
  </si>
  <si>
    <t>998764103</t>
  </si>
  <si>
    <t>Presun hmôt pre konštrukcie klampiarske v objektoch výšky nad 12 do 24 m</t>
  </si>
  <si>
    <t>1530053942</t>
  </si>
  <si>
    <t>59</t>
  </si>
  <si>
    <t>998764194</t>
  </si>
  <si>
    <t>Konštrukcie klampiarske, prípl.za presun nad vymedz. najväč. dopr. vzdial. do 1000m</t>
  </si>
  <si>
    <t>-2005129770</t>
  </si>
  <si>
    <t>60</t>
  </si>
  <si>
    <t>998764199</t>
  </si>
  <si>
    <t>Konštrukcie klampiarske, prípl.za presun za každých ďalších i začatých 1000 m nad 10</t>
  </si>
  <si>
    <t>-1243294103</t>
  </si>
  <si>
    <t>0,795*15 'Přepočítané koeficientom množstva</t>
  </si>
  <si>
    <t>767</t>
  </si>
  <si>
    <t>Konštrukcie doplnkové kovové</t>
  </si>
  <si>
    <t>61</t>
  </si>
  <si>
    <t>767331801</t>
  </si>
  <si>
    <t xml:space="preserve">Demontáž akejkoľvek striešky zo steny nad vchodové dvere z komorového polykarbonátu resp. akrylátu        -0,0019t </t>
  </si>
  <si>
    <t>1263821198</t>
  </si>
  <si>
    <t>62</t>
  </si>
  <si>
    <t>767340090</t>
  </si>
  <si>
    <t xml:space="preserve">Montáž pergoly samonosnej,  z polykarbonátu spätná montáž</t>
  </si>
  <si>
    <t>-1854190079</t>
  </si>
  <si>
    <t>63</t>
  </si>
  <si>
    <t>767584811</t>
  </si>
  <si>
    <t xml:space="preserve">Demontáž mriežky vzduchotechnickej,  -0,00100t</t>
  </si>
  <si>
    <t>1496023233</t>
  </si>
  <si>
    <t>769</t>
  </si>
  <si>
    <t>Montáže vzduchotechnických zariadení</t>
  </si>
  <si>
    <t>64</t>
  </si>
  <si>
    <t>769035021</t>
  </si>
  <si>
    <t>Montáž mriežky s pevnými lamelami prierezu 0.022-0.032 m2 "Z9"</t>
  </si>
  <si>
    <t>1581553810</t>
  </si>
  <si>
    <t>65</t>
  </si>
  <si>
    <t>429720226000</t>
  </si>
  <si>
    <t>Mriežka hliníková s horizontálnymi pevnými lamelami NOVA-L1-1-H-1-12.5-O, rozmery šxv 150x150 mm "2Z"</t>
  </si>
  <si>
    <t>94561288</t>
  </si>
  <si>
    <t>2019/014-02 - Sanácia balkónov</t>
  </si>
  <si>
    <t xml:space="preserve">    3 - Zvislé a kompletné konštrukcie</t>
  </si>
  <si>
    <t xml:space="preserve">    4 - Vodorovné konštrukcie</t>
  </si>
  <si>
    <t xml:space="preserve">    771 - Podlahy z dlaždíc</t>
  </si>
  <si>
    <t>Zvislé a kompletné konštrukcie</t>
  </si>
  <si>
    <t>345351101</t>
  </si>
  <si>
    <t>Debnenie múrikov parapet., atik., zábradl., plnostenných- zhotovenie "balkon schod dvere"</t>
  </si>
  <si>
    <t>-1293174027</t>
  </si>
  <si>
    <t>0,9*0,1*30</t>
  </si>
  <si>
    <t>345351102</t>
  </si>
  <si>
    <t>Debnenie múrikov parapet., atik., zábradl., plnostenných- odstránenie "balkon schod dvere"</t>
  </si>
  <si>
    <t>-1713489538</t>
  </si>
  <si>
    <t>Vodorovné konštrukcie</t>
  </si>
  <si>
    <t>417391151</t>
  </si>
  <si>
    <t>Montáž obkladu betónových konštrukcií vykonaný súčasne s betónovaním extrudovaným polystyrénom "balkon schod dvere"</t>
  </si>
  <si>
    <t>-1054651842</t>
  </si>
  <si>
    <t>283750000400</t>
  </si>
  <si>
    <t>Doska XPS STYRODUR 2800 C hr. 20 mm, zateplenie soklov, suterénov, podláh, ISOVER "balkon schod dvere"</t>
  </si>
  <si>
    <t>-441817762</t>
  </si>
  <si>
    <t>965081712</t>
  </si>
  <si>
    <t xml:space="preserve">Búranie dlažieb, bez podklad. lôžka z xylolit., alebo keramických dlaždíc hr. do 10 mm,  -0,02000t</t>
  </si>
  <si>
    <t>-939646778</t>
  </si>
  <si>
    <t>965042141</t>
  </si>
  <si>
    <t>Búranie podkladov pod dlažby, liatych dlažieb a mazanín,betón alebo liaty asfalt hr.do 100 mm, plochy nad 4 m2 -2,20000t</t>
  </si>
  <si>
    <t>m3</t>
  </si>
  <si>
    <t>-1846826907</t>
  </si>
  <si>
    <t>2,55*0,65*30*0,1</t>
  </si>
  <si>
    <t xml:space="preserve">Demontáž oplechovania loggie rš od 100 do 330 mm,  -0,00135t</t>
  </si>
  <si>
    <t>1462433899</t>
  </si>
  <si>
    <t>(2,55+0,65*2)*30</t>
  </si>
  <si>
    <t>976071111</t>
  </si>
  <si>
    <t xml:space="preserve">Vybúranie kovových zábradlí,  -0,03700t</t>
  </si>
  <si>
    <t>1476335075</t>
  </si>
  <si>
    <t>-1552617933</t>
  </si>
  <si>
    <t>632451601</t>
  </si>
  <si>
    <t>Ochranný antikorózny náter na výstuž PCI Nanocret AP hr. 1 mm do 5% plochy</t>
  </si>
  <si>
    <t>508484031</t>
  </si>
  <si>
    <t>49,725*0,05 'Přepočítané koeficientom množstva</t>
  </si>
  <si>
    <t>632451622</t>
  </si>
  <si>
    <t>Sanácia betónovej konštrukcie rýchlotuhnúcou opravnou maltou PCI Polycret K 30 Rapid hr. 10 mm do 10% plochy</t>
  </si>
  <si>
    <t>-854612235</t>
  </si>
  <si>
    <t>49,725*0,1 'Přepočítané koeficientom množstva</t>
  </si>
  <si>
    <t>632001051</t>
  </si>
  <si>
    <t>Zhotovenie jednonásobného penetračného náteru pre potery a stierky</t>
  </si>
  <si>
    <t>-1627570044</t>
  </si>
  <si>
    <t>585520003200</t>
  </si>
  <si>
    <t>Spojovací mostík na cementovej báze PCI Pericem Grund, na potery</t>
  </si>
  <si>
    <t>kg</t>
  </si>
  <si>
    <t>818960189</t>
  </si>
  <si>
    <t>632450044</t>
  </si>
  <si>
    <t>Cementový poter PCI Pericem EBF 02 jemný, triedy CT-C25-F4, hr. 10-30 mm</t>
  </si>
  <si>
    <t>277675918</t>
  </si>
  <si>
    <t>632450117</t>
  </si>
  <si>
    <t xml:space="preserve">Cementový poter PCI Pericem B 25, triedy CT-C25-F4, hr. 100 mm "balkon  schod dvere"</t>
  </si>
  <si>
    <t>120076142</t>
  </si>
  <si>
    <t>625250501</t>
  </si>
  <si>
    <t>Systém PCI Pecitherm MultiPlus hr. spádového klinu 40 mm (EPS 150 S) s hydroizolačným a oddeľovacím pásom PCI Pecilastic U</t>
  </si>
  <si>
    <t>1079176688</t>
  </si>
  <si>
    <t>625250511</t>
  </si>
  <si>
    <t>Systém PCI Pecitherm MultiPlus - hydroizolačná stierka PCI Seccoral 1K</t>
  </si>
  <si>
    <t>1265756622</t>
  </si>
  <si>
    <t>0,9*0,1*2*30</t>
  </si>
  <si>
    <t>625250516</t>
  </si>
  <si>
    <t>Systém PCI Pecitherm MultiPlus - butylová izolačná páska PCI Pecitape Butyl</t>
  </si>
  <si>
    <t>1181314416</t>
  </si>
  <si>
    <t>(2,55*2+0,65*4)*30</t>
  </si>
  <si>
    <t>953946201</t>
  </si>
  <si>
    <t xml:space="preserve">Systém PCI Pecitherm MultiPlus - priamy balkónový profil (hliníkový) </t>
  </si>
  <si>
    <t>1432630474</t>
  </si>
  <si>
    <t>953946202</t>
  </si>
  <si>
    <t>Systém PCI Pecitherm MultiPlus - vonkajší rohový balkónový profil (hliníkový)</t>
  </si>
  <si>
    <t>2042844253</t>
  </si>
  <si>
    <t>2*30</t>
  </si>
  <si>
    <t>953946221</t>
  </si>
  <si>
    <t>Systém PCI - spojka balkónového profilu (hliníková)</t>
  </si>
  <si>
    <t>-930570168</t>
  </si>
  <si>
    <t>5*30</t>
  </si>
  <si>
    <t>953996222</t>
  </si>
  <si>
    <t>Systém PCI - krytka balkónového profilu (PVC)</t>
  </si>
  <si>
    <t>697330187</t>
  </si>
  <si>
    <t>1272517862</t>
  </si>
  <si>
    <t>953996231</t>
  </si>
  <si>
    <t>Výplňový profil (povrazec) PCI DIN-Polyband 08 polyetylénový</t>
  </si>
  <si>
    <t>-1638512502</t>
  </si>
  <si>
    <t>(2,55*2+0,65*2)*30</t>
  </si>
  <si>
    <t>1447524758</t>
  </si>
  <si>
    <t>-1178831555</t>
  </si>
  <si>
    <t>16,395*6 'Přepočítané koeficientom množstva</t>
  </si>
  <si>
    <t>-889293739</t>
  </si>
  <si>
    <t>430818301</t>
  </si>
  <si>
    <t>16,395*15 'Přepočítané koeficientom množstva</t>
  </si>
  <si>
    <t>-834636720</t>
  </si>
  <si>
    <t>66078975</t>
  </si>
  <si>
    <t>16,395*5 'Přepočítané koeficientom množstva</t>
  </si>
  <si>
    <t>87636881</t>
  </si>
  <si>
    <t>2110644314</t>
  </si>
  <si>
    <t>1432753137</t>
  </si>
  <si>
    <t>998011015</t>
  </si>
  <si>
    <t>Príplatok za zväčšený presun (801,803,812) zvislá konštr. z tehál, tvárnic, z kovu nad vymedzenú najväčšiu dopravnú vzdialenosť do 1000 m</t>
  </si>
  <si>
    <t>-630809526</t>
  </si>
  <si>
    <t>-1743592381</t>
  </si>
  <si>
    <t>4,044*3 'Přepočítané koeficientom množstva</t>
  </si>
  <si>
    <t>764241310</t>
  </si>
  <si>
    <t>Sušiak na bielizeň, nerezová pásovina 800*50mm s hákmi + šnúra na bielizeň D+M</t>
  </si>
  <si>
    <t>-1698985797</t>
  </si>
  <si>
    <t>764243381</t>
  </si>
  <si>
    <t>Antikorový sušiak na prádlo dl 2750 mm - byty bez logií</t>
  </si>
  <si>
    <t>1611472864</t>
  </si>
  <si>
    <t>767163025</t>
  </si>
  <si>
    <t>Montáž zábradlia ocelového na balkóny, výplň bezpečnostné sklo, kotvenie zboku + nadstavba viď. vykres zabradlia "1z"</t>
  </si>
  <si>
    <t>1180858604</t>
  </si>
  <si>
    <t>(2,55+0,765*2)*30</t>
  </si>
  <si>
    <t>553520002500</t>
  </si>
  <si>
    <t>Zábradlie na balkony oceľ, výplň bezpečnostné sklo 4.4.1 číre, výška do 1200 mm, rám farba RAL, kotvenie zboku, exteriérové "1z"</t>
  </si>
  <si>
    <t>-1876503527</t>
  </si>
  <si>
    <t>767996802</t>
  </si>
  <si>
    <t xml:space="preserve">Demontáž ostatných doplnkov stavieb s hmotnosťou jednotlivých dielov konštr. nad 50 do 100 kg,  -0,00100t </t>
  </si>
  <si>
    <t>-1682240758</t>
  </si>
  <si>
    <t>998767103</t>
  </si>
  <si>
    <t>Presun hmôt pre kovové stavebné doplnkové konštrukcie v objektoch výšky nad 12 do 24 m</t>
  </si>
  <si>
    <t>-814572296</t>
  </si>
  <si>
    <t>998767194</t>
  </si>
  <si>
    <t>Kovové stav.dopln.konštr., prípl.za presun nad najväčšiu dopr. vzdial. do 1000 m</t>
  </si>
  <si>
    <t>-1102913412</t>
  </si>
  <si>
    <t>998767199</t>
  </si>
  <si>
    <t>Kovové stav.dopln.konštr., prípl.za presun za k. ď. i začatých 1000 m nad 1000 m</t>
  </si>
  <si>
    <t>515002447</t>
  </si>
  <si>
    <t>2,048*15 'Přepočítané koeficientom množstva</t>
  </si>
  <si>
    <t>771</t>
  </si>
  <si>
    <t>Podlahy z dlaždíc</t>
  </si>
  <si>
    <t>771415014</t>
  </si>
  <si>
    <t>Montáž soklíkov z obkladačiek do tmelu veľ. 200 x 100 mm</t>
  </si>
  <si>
    <t>-229816100</t>
  </si>
  <si>
    <t>771541216</t>
  </si>
  <si>
    <t>Montáž podláh z dlaždíc gres kladených do tmelu flexibil. mrazuvzdorného v obmedzenom priestore veľ. 300 x 300 mm</t>
  </si>
  <si>
    <t>1278665529</t>
  </si>
  <si>
    <t>597740002200</t>
  </si>
  <si>
    <t>Dlaždice keramické TAURUS INDUSTRIAL, lxvxhr 198x198x9 mm, farba 76 SR20 Nordic, RAKO</t>
  </si>
  <si>
    <t>559577026</t>
  </si>
  <si>
    <t>49,725</t>
  </si>
  <si>
    <t>597740002200a</t>
  </si>
  <si>
    <t>Dlaždice keramické TAURUS INDUSTRIAL, lxvxhr 198x198x9 mm, farba 76 SR20 Nordic, RAKO soklik</t>
  </si>
  <si>
    <t>1036119979</t>
  </si>
  <si>
    <t>76,5*0,1</t>
  </si>
  <si>
    <t>585820002000</t>
  </si>
  <si>
    <t>Flexibilné rýchlotuhnúce cementové lepidlo PCI Pericol Fluid, na dlažby, trieda C2FE S1</t>
  </si>
  <si>
    <t>-1257307968</t>
  </si>
  <si>
    <t>585860001100</t>
  </si>
  <si>
    <t>Univerzálna flexibilná škárovacia hmota PCI Nanofug Premium (všetky odtiene), najmä na škárovanie obkladov/dlažieb z kameniny</t>
  </si>
  <si>
    <t>1191433824</t>
  </si>
  <si>
    <t>246970000600</t>
  </si>
  <si>
    <t>Tmel silikónový PCI Silcofug N neutrálny, biely, transparentný, cementovo-sivý</t>
  </si>
  <si>
    <t>l</t>
  </si>
  <si>
    <t>740704045</t>
  </si>
  <si>
    <t>(2,55*3+0,65*2)*30</t>
  </si>
  <si>
    <t>998771103</t>
  </si>
  <si>
    <t>Presun hmôt pre podlahy z dlaždíc v objektoch výšky nad 12 do 24 m</t>
  </si>
  <si>
    <t>1501399811</t>
  </si>
  <si>
    <t>998771194</t>
  </si>
  <si>
    <t>Podlahy z dlaždíc, prípl.za presun nad vymedz. najväčšiu dopravnú vzdialenosť do 1000 m</t>
  </si>
  <si>
    <t>-1652380362</t>
  </si>
  <si>
    <t>998771199</t>
  </si>
  <si>
    <t>Podlahy z dlaždíc, prípl.za presun za každých ďalších i začatých 1000 m nad 1000 m</t>
  </si>
  <si>
    <t>1365927107</t>
  </si>
  <si>
    <t>1,997*15 'Přepočítané koeficientom množstva</t>
  </si>
  <si>
    <t>2019/014-03 - Spoločné priestory bytového domu</t>
  </si>
  <si>
    <t xml:space="preserve">    713 - Izolácie tepelné</t>
  </si>
  <si>
    <t xml:space="preserve">    783 - Nátery</t>
  </si>
  <si>
    <t xml:space="preserve">    784 - Maľby</t>
  </si>
  <si>
    <t xml:space="preserve">Príprava vonkajšieho podkladu stien PCI, základový penetračný náter Gisogrund PGM </t>
  </si>
  <si>
    <t>1609071690</t>
  </si>
  <si>
    <t>3*5+1,5*4/2</t>
  </si>
  <si>
    <t>5*3</t>
  </si>
  <si>
    <t>5*3*2-0,8*2*2</t>
  </si>
  <si>
    <t>612451071</t>
  </si>
  <si>
    <t>Vyspravenie povrchu neomietaných betónových stien vnútorných maltou cementovou pre omietky - opravy po elektroinstalácii do 10%</t>
  </si>
  <si>
    <t>1184957981</t>
  </si>
  <si>
    <t>3,5*3,5*6*2</t>
  </si>
  <si>
    <t>3,5*4*19,8*2</t>
  </si>
  <si>
    <t>-(1,5*2,5*6+0,8*2,1*14)*2</t>
  </si>
  <si>
    <t>609,36*0,1 'Přepočítané koeficientom množstva</t>
  </si>
  <si>
    <t>625250050</t>
  </si>
  <si>
    <t>Kontaktný zatepľovací systém hr. 50 mm PCI MultiTherm M - dosky z MW, skrutkovacie kotvy "F"</t>
  </si>
  <si>
    <t>-1269175997</t>
  </si>
  <si>
    <t>622462512</t>
  </si>
  <si>
    <t>Vonkajšia omietka stien tenkovrstvová PCI, minerálna, Multiputz MSP, zatieraná, hr. 1,5 mm "F"</t>
  </si>
  <si>
    <t>-392496493</t>
  </si>
  <si>
    <t>354573454</t>
  </si>
  <si>
    <t>391,88</t>
  </si>
  <si>
    <t>3,5*5+2*5+5*2</t>
  </si>
  <si>
    <t>952901111</t>
  </si>
  <si>
    <t>Vyčistenie budov pri výške podlaží do 4 m</t>
  </si>
  <si>
    <t>-1327892351</t>
  </si>
  <si>
    <t>965043341</t>
  </si>
  <si>
    <t xml:space="preserve">Búranie podkladov pod dlažby, liatych dlažieb a mazanín,betón s poterom,teracom hr.do 100 mm, plochy nad 4 m2  -2,20000t do 30% plochy</t>
  </si>
  <si>
    <t>1264715168</t>
  </si>
  <si>
    <t>1,5*3,7+1,2*18,625+3,3*3,7*2+1,5*3,8</t>
  </si>
  <si>
    <t>7,75*5,35</t>
  </si>
  <si>
    <t>99,483*0,03 'Přepočítané koeficientom množstva</t>
  </si>
  <si>
    <t>1274792915</t>
  </si>
  <si>
    <t>-1654860898</t>
  </si>
  <si>
    <t>2068541340</t>
  </si>
  <si>
    <t>-832512027</t>
  </si>
  <si>
    <t>6,565*15 'Přepočítané koeficientom množstva</t>
  </si>
  <si>
    <t>-1730499446</t>
  </si>
  <si>
    <t>560742449</t>
  </si>
  <si>
    <t>6,565*5 'Přepočítané koeficientom množstva</t>
  </si>
  <si>
    <t>-1225470353</t>
  </si>
  <si>
    <t>1448266749</t>
  </si>
  <si>
    <t>713</t>
  </si>
  <si>
    <t>Izolácie tepelné</t>
  </si>
  <si>
    <t>713111125</t>
  </si>
  <si>
    <t>Montáž tepelnej izolácie stropov rovných minerálnou vlnou, spodkom prilepením "P0"</t>
  </si>
  <si>
    <t>-1251818189</t>
  </si>
  <si>
    <t>11,25*37,27</t>
  </si>
  <si>
    <t>(-3,75*5+7,375*1,2)</t>
  </si>
  <si>
    <t>-3,5*5</t>
  </si>
  <si>
    <t>631460000400</t>
  </si>
  <si>
    <t>Lamela FASROCK LG1 100x200x1200 mm, izolácia z kamennej vlny pre stropy, ROCKWOOL</t>
  </si>
  <si>
    <t>-1472985991</t>
  </si>
  <si>
    <t>391,888*1,02 'Přepočítané koeficientom množstva</t>
  </si>
  <si>
    <t>998713101</t>
  </si>
  <si>
    <t>Presun hmôt pre izolácie tepelné v objektoch výšky do 6 m</t>
  </si>
  <si>
    <t>-2025164188</t>
  </si>
  <si>
    <t>998713194</t>
  </si>
  <si>
    <t>Izolácie tepelné, prípl.za presun nad vymedz. najväčšiu dopravnú vzdial. do 1000 m</t>
  </si>
  <si>
    <t>-3423506</t>
  </si>
  <si>
    <t>998713199</t>
  </si>
  <si>
    <t>Izolácie tepelné, prípl.za presun za každých ďalších aj začatých 1000 m nad 1000 m</t>
  </si>
  <si>
    <t>-504968685</t>
  </si>
  <si>
    <t>3,319*15 'Přepočítané koeficientom množstva</t>
  </si>
  <si>
    <t>776992210</t>
  </si>
  <si>
    <t>Príprava podkladu prebrúsením betónu ručným elektrickým náradím</t>
  </si>
  <si>
    <t>141697476</t>
  </si>
  <si>
    <t>776990105</t>
  </si>
  <si>
    <t>Vysávanie podkladu podláh</t>
  </si>
  <si>
    <t>1543038504</t>
  </si>
  <si>
    <t xml:space="preserve">Zhotovenie jednonásobného penetračného náteru pre potery a stierky </t>
  </si>
  <si>
    <t>-152255740</t>
  </si>
  <si>
    <t>585520003300</t>
  </si>
  <si>
    <t xml:space="preserve">Špeciálny vodouriediteľný penetračný náter PCI Gisogrund 404, na savé alebo slabo savé podklady </t>
  </si>
  <si>
    <t>-1752152817</t>
  </si>
  <si>
    <t>99,483*0,35 'Přepočítané koeficientom množstva</t>
  </si>
  <si>
    <t>183344880</t>
  </si>
  <si>
    <t>99,483*0,3*2,5</t>
  </si>
  <si>
    <t>585620000700</t>
  </si>
  <si>
    <t>Betónový poter PCI Pericem EBF 04, 25 MPa, pre hr. 20-70 mm</t>
  </si>
  <si>
    <t>-1635242041</t>
  </si>
  <si>
    <t>99,483*0,3*18*5</t>
  </si>
  <si>
    <t>776992127</t>
  </si>
  <si>
    <t xml:space="preserve">Vyrovanie podkladu nivelačnou stierkou hr. 15 mm </t>
  </si>
  <si>
    <t>-417178941</t>
  </si>
  <si>
    <t>585630001600</t>
  </si>
  <si>
    <t>Samonivelizačná cementová stierka PCI Pericem 540, hr.5mm</t>
  </si>
  <si>
    <t>1396839830</t>
  </si>
  <si>
    <t>99,483*5*1,7</t>
  </si>
  <si>
    <t>845,606*5 'Přepočítané koeficientom množstva</t>
  </si>
  <si>
    <t>777630000</t>
  </si>
  <si>
    <t xml:space="preserve">Zhotovenie náteru zo syntetických hmôt na báze polyuretánov v jednej vrstve </t>
  </si>
  <si>
    <t>-2117464306</t>
  </si>
  <si>
    <t>245690002200</t>
  </si>
  <si>
    <t>Náter uzatvárací EPOXIDOVÝ MASTERTOP TC 428 RAL 7032, uzatváracie/pečatiace systémy, kalkulované na 2 nátery</t>
  </si>
  <si>
    <t>1597508524</t>
  </si>
  <si>
    <t>998771101</t>
  </si>
  <si>
    <t>Presun hmôt pre podlahy z dlaždíc v objektoch výšky do 6m</t>
  </si>
  <si>
    <t>1350157188</t>
  </si>
  <si>
    <t>-1526097513</t>
  </si>
  <si>
    <t>413019307</t>
  </si>
  <si>
    <t>5,074*15 'Přepočítané koeficientom množstva</t>
  </si>
  <si>
    <t>783</t>
  </si>
  <si>
    <t>Nátery</t>
  </si>
  <si>
    <t>783801812</t>
  </si>
  <si>
    <t>Odstránenie starých náterov z omietok oškrabaním s obrúsením stien</t>
  </si>
  <si>
    <t>-2108564849</t>
  </si>
  <si>
    <t>784</t>
  </si>
  <si>
    <t>Maľby</t>
  </si>
  <si>
    <t>784418012</t>
  </si>
  <si>
    <t>Zakrývanie podláh a zariadení papierom v miestnostiach alebo na schodisku</t>
  </si>
  <si>
    <t>-324208694</t>
  </si>
  <si>
    <t>784430010</t>
  </si>
  <si>
    <t xml:space="preserve">Maľby akrylátové základné dvojnásobné, ručne nanášané na jemnozrnný podklad výšky do 3,80 m </t>
  </si>
  <si>
    <t>-944210029</t>
  </si>
  <si>
    <t>585520002100</t>
  </si>
  <si>
    <t>Základový penetračný náter PCI Gisogrund PGM, na savé podklady, na steny, stropy a podlahy</t>
  </si>
  <si>
    <t>-1062984095</t>
  </si>
  <si>
    <t>609,36*0,2</t>
  </si>
  <si>
    <t>246260010800</t>
  </si>
  <si>
    <t>Náter disperzný interiérový PCI Multitop Classic Object, biely, 30 l</t>
  </si>
  <si>
    <t>-514497532</t>
  </si>
  <si>
    <t>609,36*0,5 'Přepočítané koeficientom množstva</t>
  </si>
  <si>
    <t>585650014000</t>
  </si>
  <si>
    <t>Stierka sadrová KNAUF MULTI-FINISH, 25 kg</t>
  </si>
  <si>
    <t>-2043900137</t>
  </si>
  <si>
    <t>609,36*0,2 'Přepočítané koeficientom množstva</t>
  </si>
  <si>
    <t>2019/014-04 - Výplne otvorov</t>
  </si>
  <si>
    <t xml:space="preserve">    766 - Konštrukcie stolárske</t>
  </si>
  <si>
    <t>968061115</t>
  </si>
  <si>
    <t>Demontáž okien drevených, 1 bm obvodu - 0,008t "X15"</t>
  </si>
  <si>
    <t>-2075040983</t>
  </si>
  <si>
    <t>(1*2+0,75*2)*3</t>
  </si>
  <si>
    <t>(1*2+0,75*2)*4</t>
  </si>
  <si>
    <t>968061112</t>
  </si>
  <si>
    <t>Vyvesenie dreveného okenného krídla do suti plochy do 1,5 m2, -0,01200t</t>
  </si>
  <si>
    <t>506020847</t>
  </si>
  <si>
    <t>968071116</t>
  </si>
  <si>
    <t xml:space="preserve">Demontáž dverí kovových vchodových, 1 bm obvodu - 0,005t </t>
  </si>
  <si>
    <t>635497892</t>
  </si>
  <si>
    <t>1,5*2+4,1*2</t>
  </si>
  <si>
    <t>(1,5*2+2,6*2)*2</t>
  </si>
  <si>
    <t>(0,9*2+2*2)*2</t>
  </si>
  <si>
    <t>968071125</t>
  </si>
  <si>
    <t>Vyvesenie kovového dverného krídla do suti plochy do 2 m2</t>
  </si>
  <si>
    <t>521487337</t>
  </si>
  <si>
    <t>766</t>
  </si>
  <si>
    <t>Konštrukcie stolárske</t>
  </si>
  <si>
    <t>766621081</t>
  </si>
  <si>
    <t>Montáž okien plastových na PUR penu 1 bm obvodu montáže</t>
  </si>
  <si>
    <t>728003225</t>
  </si>
  <si>
    <t>611410001100</t>
  </si>
  <si>
    <t>Plastové okno jednokrídlové OS, vxš 750x1000 mm, izolačné dvojsklo, systém GEALAN 9000, 6 komorový profil "104"</t>
  </si>
  <si>
    <t>1110414450</t>
  </si>
  <si>
    <t>611410001100a</t>
  </si>
  <si>
    <t>Plastové okno jednokrídlové S, vxš 750x1000 mm, izolačné dvojsklo, systém GEALAN 9000, 6 komorový profil "105"</t>
  </si>
  <si>
    <t>-18341430</t>
  </si>
  <si>
    <t>767646520</t>
  </si>
  <si>
    <t>Montáž dverí kovových - hliníkových, vchodových, 1 m obvodu dverí</t>
  </si>
  <si>
    <t>-385558832</t>
  </si>
  <si>
    <t>553410032200</t>
  </si>
  <si>
    <t>Dvere hliníkové ALID jednokrídlové otočné 1500x4100 mm "101"</t>
  </si>
  <si>
    <t>1867746323</t>
  </si>
  <si>
    <t>553410032100</t>
  </si>
  <si>
    <t>Dvere hliníkové ALID jednokrídlové otočné 1500x2600 mm "102"</t>
  </si>
  <si>
    <t>-2027566327</t>
  </si>
  <si>
    <t>553410032200a</t>
  </si>
  <si>
    <t>Dvere hliníkové ALID jednokrídlové otočné 900x2000 mm "103"</t>
  </si>
  <si>
    <t>-1416515880</t>
  </si>
  <si>
    <t>2019/014-05 - Hydroizolácia spodnej stavby, okapový chodník</t>
  </si>
  <si>
    <t xml:space="preserve">    1 - Zemné práce</t>
  </si>
  <si>
    <t xml:space="preserve">    2 - Zakladanie</t>
  </si>
  <si>
    <t xml:space="preserve">    5 - Komunikácie</t>
  </si>
  <si>
    <t xml:space="preserve">    711 - Izolácie proti vode a vlhkosti</t>
  </si>
  <si>
    <t>Zemné práce</t>
  </si>
  <si>
    <t>113106121</t>
  </si>
  <si>
    <t xml:space="preserve">Rozoberanie dlažby, z betónových alebo kamenin. dlaždíc, dosiek alebo tvaroviek,  -0,13800t "dc"</t>
  </si>
  <si>
    <t>382214674</t>
  </si>
  <si>
    <t>"Sever"</t>
  </si>
  <si>
    <t>18,625*0,5</t>
  </si>
  <si>
    <t>113107142</t>
  </si>
  <si>
    <t xml:space="preserve">Odstránenie krytu asfaltového v ploche do 200 m2, hr. nad 50 do 100 mm,  -0,18100t</t>
  </si>
  <si>
    <t>-1540962136</t>
  </si>
  <si>
    <t>11,25*0,6</t>
  </si>
  <si>
    <t>113154240</t>
  </si>
  <si>
    <t xml:space="preserve">Frézovanie bet. podkladu alebo krytu bez prek., plochy do 500 m2, pruh š. cez 0,5 m do 1 m, hr. 100 mm  0,254 t</t>
  </si>
  <si>
    <t>-508043937</t>
  </si>
  <si>
    <t>119001801</t>
  </si>
  <si>
    <t>Ochranné zábradlie okolo výkopu, drevené výšky 1,10 m dvojtyčové</t>
  </si>
  <si>
    <t>498367697</t>
  </si>
  <si>
    <t>121101001</t>
  </si>
  <si>
    <t>Odstránenie ornice ručne s vodorov. premiest., na hromady do 50 m hr. do 150 mm</t>
  </si>
  <si>
    <t>201585895</t>
  </si>
  <si>
    <t>18,625*0,65*0,15</t>
  </si>
  <si>
    <t>18,625*2*0,15</t>
  </si>
  <si>
    <t>130201001</t>
  </si>
  <si>
    <t>Výkop jamy a ryhy v obmedzenom priestore horn. tr.3 ručne</t>
  </si>
  <si>
    <t>1482713471</t>
  </si>
  <si>
    <t>18,625*0,65*1,5/2</t>
  </si>
  <si>
    <t>18,625*2*2,5/2</t>
  </si>
  <si>
    <t>11,25*0,65*1,5/2</t>
  </si>
  <si>
    <t>161101501</t>
  </si>
  <si>
    <t>Zvislé premiestnenie výkopku z horniny I až IV, nosením za každé 3 m výšky</t>
  </si>
  <si>
    <t>1143820616</t>
  </si>
  <si>
    <t>162201101</t>
  </si>
  <si>
    <t>Vodorovné premiestnenie výkopku z horniny 1-4 do 20m</t>
  </si>
  <si>
    <t>-302456428</t>
  </si>
  <si>
    <t>162301102</t>
  </si>
  <si>
    <t>Vodorovné premiestnenie výkopku po spevnenej ceste z horniny tr.1-4, do 100 m3 na vzdialenosť do 1000 m</t>
  </si>
  <si>
    <t>201949612</t>
  </si>
  <si>
    <t>162501105</t>
  </si>
  <si>
    <t>Vodorovné premiestnenie výkopku po spevnenej ceste z horniny tr.1-4, do 100 m3, príplatok k cene za každých ďalšich a začatých 1000 m</t>
  </si>
  <si>
    <t>2094291053</t>
  </si>
  <si>
    <t>61,127*15 'Přepočítané koeficientom množstva</t>
  </si>
  <si>
    <t>171101101</t>
  </si>
  <si>
    <t>Uloženie sypaniny do násypu súdržnej horniny s mierou zhutnenia podľa Proctor-Standard na 95 %</t>
  </si>
  <si>
    <t>-2043402612</t>
  </si>
  <si>
    <t>174101001</t>
  </si>
  <si>
    <t>Zásyp sypaninou so zhutnením jám, šachiet, rýh, zárezov alebo okolo objektov do 100 m3</t>
  </si>
  <si>
    <t>999178978</t>
  </si>
  <si>
    <t>583410004300</t>
  </si>
  <si>
    <t>Štrkodrva frakcia 0-32 mm, STN EN 13242 + A1</t>
  </si>
  <si>
    <t>-215180732</t>
  </si>
  <si>
    <t>61,127*1,598 'Přepočítané koeficientom množstva</t>
  </si>
  <si>
    <t>180402111</t>
  </si>
  <si>
    <t>Založenie trávnika parkového výsevom v rovine do 1:5</t>
  </si>
  <si>
    <t>348230086</t>
  </si>
  <si>
    <t>(37,27+18,625)*1,5</t>
  </si>
  <si>
    <t>005720001400</t>
  </si>
  <si>
    <t>Osivá tráv - semená parkovej zmesi</t>
  </si>
  <si>
    <t>1868754542</t>
  </si>
  <si>
    <t>83,843*4 'Přepočítané koeficientom množstva</t>
  </si>
  <si>
    <t>181101102</t>
  </si>
  <si>
    <t>Úprava pláne v zárezoch v hornine 1-4 so zhutnením</t>
  </si>
  <si>
    <t>-1620052073</t>
  </si>
  <si>
    <t>(11,25+37,27+18,625)*0,5</t>
  </si>
  <si>
    <t>583310003800</t>
  </si>
  <si>
    <t>Štrkopiesok frakcia 16-32 mm, STN EN 13242 + A1</t>
  </si>
  <si>
    <t>-327129468</t>
  </si>
  <si>
    <t>33,573*0,2 'Přepočítané koeficientom množstva</t>
  </si>
  <si>
    <t>181201101a</t>
  </si>
  <si>
    <t>Úprava pláne v násypoch v hornine 1-4 bez zhutnenia okrasný štrk okapového chodníka</t>
  </si>
  <si>
    <t>1331056377</t>
  </si>
  <si>
    <t>583310001200</t>
  </si>
  <si>
    <t>Kamenivo ťažené hrubé frakcia 8-16 mm, STN EN 12620 + A1</t>
  </si>
  <si>
    <t>-861449624</t>
  </si>
  <si>
    <t>Zakladanie</t>
  </si>
  <si>
    <t>289971211</t>
  </si>
  <si>
    <t>Zhotovenie vrstvy z geotextílie na upravenom povrchu sklon do 1 : 5 , šírky od 0 do 3 m</t>
  </si>
  <si>
    <t>384589805</t>
  </si>
  <si>
    <t>693110001200</t>
  </si>
  <si>
    <t>Geotextília polypropylénová Tatratex GTX N PP 300, šírka 1,75-3,5 m, dĺžka 90 m, hrúbka 2,7 mm, netkaná, MIVA</t>
  </si>
  <si>
    <t>1631126689</t>
  </si>
  <si>
    <t>33,573*1,2 'Přepočítané koeficientom množstva</t>
  </si>
  <si>
    <t>311208435</t>
  </si>
  <si>
    <t>Dodatočná izolácia vlhkého muriva injektážou PCI InjectCream pre hrúbku muriva do 600 mm</t>
  </si>
  <si>
    <t>-1397345362</t>
  </si>
  <si>
    <t>6,56*2</t>
  </si>
  <si>
    <t>Komunikácie</t>
  </si>
  <si>
    <t>564911211</t>
  </si>
  <si>
    <t>Podklad alebo podsyp z asfaltového recyklátu s rozprestretím, vlhčením a zhutnením, po zhutnení hr. 50 mm</t>
  </si>
  <si>
    <t>1189256084</t>
  </si>
  <si>
    <t>11,25*0,5</t>
  </si>
  <si>
    <t>573111112</t>
  </si>
  <si>
    <t>Postrek asfaltový infiltračný s posypom kamenivom z asfaltu cestného v množstve 1,00 kg/m2</t>
  </si>
  <si>
    <t>-2032372530</t>
  </si>
  <si>
    <t>576331111</t>
  </si>
  <si>
    <t>Koberec asfaltový z kameniva drobného ťaženého s rozprestretím a so zhutnením, po zhutnení hr. 40 mm</t>
  </si>
  <si>
    <t>1535757740</t>
  </si>
  <si>
    <t>622903111</t>
  </si>
  <si>
    <t>Očist., nosného muriva alebo betónu, múrov a valov pred začatím opráv ručne</t>
  </si>
  <si>
    <t>-445487268</t>
  </si>
  <si>
    <t>"schodisko interier"</t>
  </si>
  <si>
    <t>6,56*1,5/2</t>
  </si>
  <si>
    <t>"exteriér"</t>
  </si>
  <si>
    <t>18,625*1,5</t>
  </si>
  <si>
    <t>18,625*2,5</t>
  </si>
  <si>
    <t>11,25*1,5</t>
  </si>
  <si>
    <t>632451634</t>
  </si>
  <si>
    <t>Oprava a vyrovnanie konštrukcie vyrovnávacou maltou PCI Pericret hr. 20 mm</t>
  </si>
  <si>
    <t>-1225950612</t>
  </si>
  <si>
    <t>612462401</t>
  </si>
  <si>
    <t xml:space="preserve">Vnútorná sanačná omietka stien PCI Saniment 04 prednástrek, krytie 50% </t>
  </si>
  <si>
    <t>-2063822421</t>
  </si>
  <si>
    <t>612462412</t>
  </si>
  <si>
    <t xml:space="preserve">Vnútorná sanačná omietka stien  PCI Saniment 02 omietka WTA, hr. 20 mm </t>
  </si>
  <si>
    <t>902232144</t>
  </si>
  <si>
    <t>612462441</t>
  </si>
  <si>
    <t xml:space="preserve">Vnútorná sanačná omietka stien  PCI Saniment 01 štuková omietka, hr. 3 mm </t>
  </si>
  <si>
    <t>-1852568125</t>
  </si>
  <si>
    <t>625250151</t>
  </si>
  <si>
    <t xml:space="preserve">Doteplenie konštrukcie hr. 30 mm, systém XPS STYRODUR 2800 C - PCI, lepený celoplošne bez prikotvenia </t>
  </si>
  <si>
    <t>-888831360</t>
  </si>
  <si>
    <t>916361112</t>
  </si>
  <si>
    <t>Osadenie cestného obrubníka betónového ležatého do lôžka z betónu prostého tr. C 16/20 s bočnou oporou</t>
  </si>
  <si>
    <t>2091423680</t>
  </si>
  <si>
    <t>37,27*2+2,4*2+2</t>
  </si>
  <si>
    <t>592170001800</t>
  </si>
  <si>
    <t>Obrubník PREMAC parkový, lxšxv 1000x50x200 mm, sivá</t>
  </si>
  <si>
    <t>-1331533349</t>
  </si>
  <si>
    <t>589380000800</t>
  </si>
  <si>
    <t>Suchá zmes PCI Pericem B 25 Univerzálny betón, pre bežné betonárske práce a pre potery hr. 40-150 mm</t>
  </si>
  <si>
    <t>-816630703</t>
  </si>
  <si>
    <t>81,34*20 'Přepočítané koeficientom množstva</t>
  </si>
  <si>
    <t>978015391</t>
  </si>
  <si>
    <t xml:space="preserve">Otlčenie omietok vonkajších priečelí zložitejších, s vyškriabaním škár, očistením muriva, v rozsahu do 100 %,  -0,05900t</t>
  </si>
  <si>
    <t>1273755175</t>
  </si>
  <si>
    <t>18,625*3</t>
  </si>
  <si>
    <t>18,625*4</t>
  </si>
  <si>
    <t>11,25*3</t>
  </si>
  <si>
    <t>-1777765626</t>
  </si>
  <si>
    <t>979011131</t>
  </si>
  <si>
    <t>Zvislá doprava sutiny po schodoch ručne do 3,5 m</t>
  </si>
  <si>
    <t>1502563683</t>
  </si>
  <si>
    <t>-1323803123</t>
  </si>
  <si>
    <t>2039216112</t>
  </si>
  <si>
    <t>14,195*15 'Přepočítané koeficientom množstva</t>
  </si>
  <si>
    <t>-1343512474</t>
  </si>
  <si>
    <t>1919886518</t>
  </si>
  <si>
    <t>14,195*5 'Přepočítané koeficientom množstva</t>
  </si>
  <si>
    <t>904736483</t>
  </si>
  <si>
    <t>-1976849249</t>
  </si>
  <si>
    <t>998011001</t>
  </si>
  <si>
    <t xml:space="preserve">Presun hmôt pre budovy  (801, 803, 812), zvislá konštr. z tehál, tvárnic, z kovu výšky do 6 m</t>
  </si>
  <si>
    <t>-1170766309</t>
  </si>
  <si>
    <t>-644673216</t>
  </si>
  <si>
    <t>-1436237410</t>
  </si>
  <si>
    <t>136,186*3 'Přepočítané koeficientom množstva</t>
  </si>
  <si>
    <t>711</t>
  </si>
  <si>
    <t>Izolácie proti vode a vlhkosti</t>
  </si>
  <si>
    <t>711415120</t>
  </si>
  <si>
    <t>Izolácia proti tlakovej vode bitumenovou hydroizolačnou stierkou na ploche zvislej "SKLADBA B1"</t>
  </si>
  <si>
    <t>-1241483359</t>
  </si>
  <si>
    <t>245620000500</t>
  </si>
  <si>
    <t>Náter penetračný živičný PCI Pecimor P, adhézny spojovací mostík pod asfaltové pásy "SKLADBA B1"</t>
  </si>
  <si>
    <t>1135102076</t>
  </si>
  <si>
    <t>91,376*0,3 'Přepočítané koeficientom množstva</t>
  </si>
  <si>
    <t>245620000300</t>
  </si>
  <si>
    <t>Stierka hydroizolačná asfaltová PCI Pecimor 2K, 2-zložková, proti vode pre spodnú stavbu "SKLADBA B1"</t>
  </si>
  <si>
    <t>-2025037892</t>
  </si>
  <si>
    <t>91,376*5 'Přepočítané koeficientom množstva</t>
  </si>
  <si>
    <t>711132107</t>
  </si>
  <si>
    <t>Zhotovenie izolácie proti zemnej vlhkosti nopovou fóloiu položenou voľne na ploche zvislej</t>
  </si>
  <si>
    <t>2139126902</t>
  </si>
  <si>
    <t>711131106</t>
  </si>
  <si>
    <t>Zhotovenie izolácie proti zemnej vlhkosti nopovou fóloiu položenou voľne na ploche vodorovnej</t>
  </si>
  <si>
    <t>1304695818</t>
  </si>
  <si>
    <t>18,625*0,5*2</t>
  </si>
  <si>
    <t>283230002700</t>
  </si>
  <si>
    <t>Nopová HDPE fólia FONDALINE 500, výška nopu 8 mm, proti zemnej vlhkosti s radónovou ochranou, pre spodnú stavbu, ONDULINE</t>
  </si>
  <si>
    <t>1740042369</t>
  </si>
  <si>
    <t>134,251*1,1 'Přepočítané koeficientom množstva</t>
  </si>
  <si>
    <t>711790100.1</t>
  </si>
  <si>
    <t>Zhotovenie detailov k hydroizolačným fóliam - stenová lišta z HPP rš.125+ 50 mm pre etapové ukončenie, líniové kotvenie, ukončenie na zvislej hrane "K12"</t>
  </si>
  <si>
    <t>1230869835</t>
  </si>
  <si>
    <t>18,625</t>
  </si>
  <si>
    <t>311970001500.1</t>
  </si>
  <si>
    <t>Vrut FATRAFOL SK-RB Power do dĺžky 150 mm na upevnenie PVC lišty "K12"</t>
  </si>
  <si>
    <t>588941772</t>
  </si>
  <si>
    <t>48,5*5 'Přepočítané koeficientom množstva</t>
  </si>
  <si>
    <t>553430004400a</t>
  </si>
  <si>
    <t xml:space="preserve">Ukončovacia lišta vyrobená z PVC pre nopovú fóliu rš 125 </t>
  </si>
  <si>
    <t>493793809</t>
  </si>
  <si>
    <t>553430004400.1</t>
  </si>
  <si>
    <t xml:space="preserve">Ukončovacia lišta vyrobená z PVC pre nopovú fóliu rš 50 </t>
  </si>
  <si>
    <t>630156454</t>
  </si>
  <si>
    <t>998711101</t>
  </si>
  <si>
    <t>Presun hmôt pre izoláciu proti vode v objektoch výšky do 6 m</t>
  </si>
  <si>
    <t>550329014</t>
  </si>
  <si>
    <t>998711194</t>
  </si>
  <si>
    <t>Izolácia proti vode, prípl.za presun nad vymedz. najväčšiu dopravnú vzdialenosť do 1000 m</t>
  </si>
  <si>
    <t>-845598413</t>
  </si>
  <si>
    <t>998711199</t>
  </si>
  <si>
    <t>Izolácia proti vode, prípl.za presun nad vymedz. najväčšiu dopr. vzdial. za k. ď. i začatých 1000m</t>
  </si>
  <si>
    <t>-1534522610</t>
  </si>
  <si>
    <t>0,879*15 'Přepočítané koeficientom množstva</t>
  </si>
  <si>
    <t>2019/014-06 - Bleskozvod</t>
  </si>
  <si>
    <t>Rusnák Rudolf - ELPRO-R</t>
  </si>
  <si>
    <t>D1 - Bleskozvod</t>
  </si>
  <si>
    <t>D2 - Bleskozvod spolu:</t>
  </si>
  <si>
    <t xml:space="preserve">    Zemné práce - Bleskozvod, uzemnenie</t>
  </si>
  <si>
    <t xml:space="preserve">    D3 - Bleskozvod, uzemnenie spolu:</t>
  </si>
  <si>
    <t>D4 - Revízia bleskozvodu</t>
  </si>
  <si>
    <t>D5 - Revízia bleskozvodu spolu:</t>
  </si>
  <si>
    <t>D1</t>
  </si>
  <si>
    <t>210220022</t>
  </si>
  <si>
    <t>Montáž uzemňovacieho vedenia v zemi, FeZn drôt D8-10mm, spojenie svorkami</t>
  </si>
  <si>
    <t>3549000A01</t>
  </si>
  <si>
    <t>Kruhový bleskozvodný (FeZn) drôt D10</t>
  </si>
  <si>
    <t>210220107</t>
  </si>
  <si>
    <t>Montáž zachytávacieho, zvodového vodiča s podperami, AlMgSi drôt D8</t>
  </si>
  <si>
    <t>3549001A70</t>
  </si>
  <si>
    <t>Kruhový bleskozvodný (AlMgSi) drôt D8</t>
  </si>
  <si>
    <t>3549020A20</t>
  </si>
  <si>
    <t>Podpera vedenia : PV 21, na ploché strechy, betónová, plastová podložka (140x100x77)mm</t>
  </si>
  <si>
    <t>kus</t>
  </si>
  <si>
    <t>3549020A21</t>
  </si>
  <si>
    <t>- nadstavec (FeZn) na betónovú podperu PV21 (v.70mm)</t>
  </si>
  <si>
    <t>3549010A01</t>
  </si>
  <si>
    <t>Podpera vedenia (FeZn) do muriva : PV 02 (200mm)</t>
  </si>
  <si>
    <t>3549010A02</t>
  </si>
  <si>
    <t>Podpera vedenia (FeZn) do muriva : PV 03 (250mm)</t>
  </si>
  <si>
    <t>210220231</t>
  </si>
  <si>
    <t>Montáž zachytávacej tyče do dĺžky 3m, upevnenie, na stojan, podstavec</t>
  </si>
  <si>
    <t>3549030A32</t>
  </si>
  <si>
    <t>Tyč zachytávacia (FeZn) : JP 20, bez osadenia (D18x2000)mm</t>
  </si>
  <si>
    <t>3549030A41</t>
  </si>
  <si>
    <t>- betónový štvorcový podstavec 350x350 (mm) ku zachytávacej tyči JP a OB, tyče max do 2m (FeZn) 3m (Al)</t>
  </si>
  <si>
    <t>3549030A80</t>
  </si>
  <si>
    <t>- strieška ochranná (FeZn) : OS 01, horná, otvor D20 (mm)</t>
  </si>
  <si>
    <t>210220301</t>
  </si>
  <si>
    <t>Montáž bleskozvodnej svorky do 2 skrutiek (SS,SP1,SR 03)</t>
  </si>
  <si>
    <t>3549040A20</t>
  </si>
  <si>
    <t>Svorka spojovacia (FeZn) : SS s.p. 2sk, s príložkou (2xM8)</t>
  </si>
  <si>
    <t>3549040A30</t>
  </si>
  <si>
    <t>Svorka pripájacia (FeZn) : SP 1, pre spojenie kovových súčiastoky (2xM8)</t>
  </si>
  <si>
    <t>3549040A51</t>
  </si>
  <si>
    <t>Svorka uzemňovacia (FeZn) : SR 03 B, spojenie kruhových vodičov a pásoviny (2xM8)</t>
  </si>
  <si>
    <t>210220302</t>
  </si>
  <si>
    <t>Montáž bleskozvodnej svorky nad 2 skrutky (SJ,SK,SO,SZ,ST,SR01-2)</t>
  </si>
  <si>
    <t>3549040A01</t>
  </si>
  <si>
    <t>Svorka pre zachytávacie a uzemňovacie tyče D20 (FeZn) : SJ 01 (4xM8)</t>
  </si>
  <si>
    <t>3549040A05</t>
  </si>
  <si>
    <t>Svorka pre uzemňovacie tyče D25 (FeZn) : SJ 02 (4xM8)</t>
  </si>
  <si>
    <t>3549040A10</t>
  </si>
  <si>
    <t>Svorka krížová (FeZn) : SK (4xM8)</t>
  </si>
  <si>
    <t>3549040A34</t>
  </si>
  <si>
    <t>Svorka žľabová (FeZn) : SO, pre pripojenie odkvapových žľabov (4xM8)</t>
  </si>
  <si>
    <t>3549040A36</t>
  </si>
  <si>
    <t>Svorka skúšobná (FeZn) : SZ (4xM8)</t>
  </si>
  <si>
    <t>210220361</t>
  </si>
  <si>
    <t>Montáž zemniacej tyče (ZT) do 2m, zarazenie do zeme, pripojenie vedenia</t>
  </si>
  <si>
    <t>3549050A03</t>
  </si>
  <si>
    <t>Tyč uzemňovacia plná (FeZn) : ZT 2m (D25)</t>
  </si>
  <si>
    <t>210220372</t>
  </si>
  <si>
    <t>Montáž ochranného uholníka, alebo rúrky, s držiakmi, do muriva</t>
  </si>
  <si>
    <t>3549060A02</t>
  </si>
  <si>
    <t>Ochranný uholník (FeZn) : OU 2 m</t>
  </si>
  <si>
    <t>3549060A10</t>
  </si>
  <si>
    <t>- držiak ochranného uholníka (FeZn) : DOU vr 1, vrut do hmoždinky (D8x100 +80)mm</t>
  </si>
  <si>
    <t>211010004</t>
  </si>
  <si>
    <t>Osadenie plastovej "hmoždinky", vyvŕtanie diery D 12-14mm, do tvárnic a tehlového muriva</t>
  </si>
  <si>
    <t>345955K013</t>
  </si>
  <si>
    <t>Hmoždinka PE plast : HM 12 PE (pre skrutky D6÷8/ &gt;65mm)</t>
  </si>
  <si>
    <t>210220401</t>
  </si>
  <si>
    <t>Označenie zvodu štítkom (kov, plast)</t>
  </si>
  <si>
    <t>3549071A02</t>
  </si>
  <si>
    <t>Štítok označovací (FeZn) : f711124/x, s označením</t>
  </si>
  <si>
    <t>5854123005</t>
  </si>
  <si>
    <t>Sádra (balenie 5kg)</t>
  </si>
  <si>
    <t>bal</t>
  </si>
  <si>
    <t>213290041</t>
  </si>
  <si>
    <t>Demontáž bleskozvodu</t>
  </si>
  <si>
    <t>hod</t>
  </si>
  <si>
    <t>66</t>
  </si>
  <si>
    <t>D2</t>
  </si>
  <si>
    <t>Bleskozvod spolu:</t>
  </si>
  <si>
    <t>Bleskozvod, uzemnenie</t>
  </si>
  <si>
    <t>213291131</t>
  </si>
  <si>
    <t>Zameranie jestvujúcich podzemných vedení</t>
  </si>
  <si>
    <t>68</t>
  </si>
  <si>
    <t>460200153</t>
  </si>
  <si>
    <t>Káblové ryhy šírky 35, hĺbky 70 [cm], zemina tr.3</t>
  </si>
  <si>
    <t>70</t>
  </si>
  <si>
    <t>460560153</t>
  </si>
  <si>
    <t>Zásyp ryhy šírky 35, hĺbky 70 [cm], zemina tr.3</t>
  </si>
  <si>
    <t>72</t>
  </si>
  <si>
    <t>460620013</t>
  </si>
  <si>
    <t>Provizórna úprava terénu, zemina tr.3</t>
  </si>
  <si>
    <t>74</t>
  </si>
  <si>
    <t>460030081</t>
  </si>
  <si>
    <t>Rezanie drážky v asfalte, betóne</t>
  </si>
  <si>
    <t>76</t>
  </si>
  <si>
    <t>460080101</t>
  </si>
  <si>
    <t>Betónový základ, rozbúranie</t>
  </si>
  <si>
    <t>78</t>
  </si>
  <si>
    <t>460030071</t>
  </si>
  <si>
    <t>Búranie živičných povrchov do 5 cm</t>
  </si>
  <si>
    <t>80</t>
  </si>
  <si>
    <t>460080001</t>
  </si>
  <si>
    <t>Betónový základ z prostého betónu do zeminy</t>
  </si>
  <si>
    <t>82</t>
  </si>
  <si>
    <t>46003007A</t>
  </si>
  <si>
    <t>P/ Vytvorenie asfaltového koberca</t>
  </si>
  <si>
    <t>84</t>
  </si>
  <si>
    <t>D3</t>
  </si>
  <si>
    <t>Bleskozvod, uzemnenie spolu:</t>
  </si>
  <si>
    <t>D4</t>
  </si>
  <si>
    <t>Revízia bleskozvodu</t>
  </si>
  <si>
    <t>213291002</t>
  </si>
  <si>
    <t>Revízia bleskozvodu a vypracovanie správy</t>
  </si>
  <si>
    <t>86</t>
  </si>
  <si>
    <t>D5</t>
  </si>
  <si>
    <t>Revízia bleskozvodu spolu:</t>
  </si>
  <si>
    <t>2019/014-07 - Rekonštrukcia stúpačkových rozvodov NN v bytovom dome</t>
  </si>
  <si>
    <t>D1 - Elektroinštalácia</t>
  </si>
  <si>
    <t>D2 - Elektroinštalácia spolu:</t>
  </si>
  <si>
    <t xml:space="preserve">    Rozvádzač HRE až RE - Rozvádzač "HRE až RE-5"</t>
  </si>
  <si>
    <t xml:space="preserve">    D3 - Rozvádzač "HRE až RE-5" spolu:</t>
  </si>
  <si>
    <t>Elektroinštalácia</t>
  </si>
  <si>
    <t>210880171</t>
  </si>
  <si>
    <t>Montáž, bezhalogénový vodič Cu lanové jadro, uložený pevne V07G-K, CXKE, CHKE, N2XH, NHXH 35</t>
  </si>
  <si>
    <t>341023-115</t>
  </si>
  <si>
    <t>Kábel bezhalogénový Cu 1kV : N2XH-J-O 1x35 lano (RM)</t>
  </si>
  <si>
    <t>210800567</t>
  </si>
  <si>
    <t>Montáž, vodič Cu plný drôt, pre drátovanie, uložený v rozvodnici H07V-U, CY 6</t>
  </si>
  <si>
    <t>341023M107</t>
  </si>
  <si>
    <t>Vodič bezhalogénový Cu 1kV : N2XH 1x6 drôt (RE)</t>
  </si>
  <si>
    <t>210800568</t>
  </si>
  <si>
    <t>Montáž, vodič Cu plný drôt, pre drátovanie, uložený v rozvodnici H07V-U, CY 10</t>
  </si>
  <si>
    <t>341023M109</t>
  </si>
  <si>
    <t>Vodič bezhalogénový Cu 1kV : N2XH 1x10 drôt (RE)</t>
  </si>
  <si>
    <t>210880317</t>
  </si>
  <si>
    <t>Montáž, bezhalogénový kábel Cu 750V uložený pevne CXKE, CHKE, N2XH, NHXH 5x4-6</t>
  </si>
  <si>
    <t>341215E340</t>
  </si>
  <si>
    <t>Kábel bezhalogénový Cu 1kV : N2XH-J 5x6 RE EFK</t>
  </si>
  <si>
    <t>210880308</t>
  </si>
  <si>
    <t>Montáž, bezhalogénový kábel Cu 750V uložený pevne CXKE, CHKE, N2XH, NHXH 3x6-16</t>
  </si>
  <si>
    <t>341215E140</t>
  </si>
  <si>
    <t>Kábel bezhalogénový Cu 1kV : N2XH-J 3x6 RE EFK</t>
  </si>
  <si>
    <t>210880170</t>
  </si>
  <si>
    <t>Montáž, bezhalogénový vodič Cu lanové jadro, uložený pevne V07G-K, CXKE, CHKE, N2XH, NHXH 25</t>
  </si>
  <si>
    <t>341023M113</t>
  </si>
  <si>
    <t>Kábel bezhalogénový Cu 1kV : N2XH-J 1x25 lano (RM)</t>
  </si>
  <si>
    <t>210010135</t>
  </si>
  <si>
    <t>Montáž ochrannej rúrky (plast-PE, novodur a pod) uložená pevne (d80)mm</t>
  </si>
  <si>
    <t>345651I207</t>
  </si>
  <si>
    <t>Rúrka el-inšt PP-Blend ohybná 080824 : HFX 63, bezhalogénová, svetlosivá</t>
  </si>
  <si>
    <t>210220002</t>
  </si>
  <si>
    <t>Montáž, ochranné pospojovanie na povrch, FeZn drôt D8-10mm, vrátane svoriek upevnenia, bez náteru</t>
  </si>
  <si>
    <t>3549000A00</t>
  </si>
  <si>
    <t>Kruhový bleskozvodný (FeZn) drôt D8</t>
  </si>
  <si>
    <t>210220325</t>
  </si>
  <si>
    <t>Montáž a pripojenie ekvipotenciálnej svorkovnice</t>
  </si>
  <si>
    <t>3549090D05</t>
  </si>
  <si>
    <t>Prípojnica potenciálového vyrovnania : EVP2-SK, s plombovateľným krytom</t>
  </si>
  <si>
    <t>210200455</t>
  </si>
  <si>
    <t>Montáž, LED svietidlo, prisadené IP20-44, so senzorom, nastavenie časového intervalu</t>
  </si>
  <si>
    <t>348-001</t>
  </si>
  <si>
    <t>Svietidlo LED s pohybovým senzorom</t>
  </si>
  <si>
    <t>210200008</t>
  </si>
  <si>
    <t>Montáž, žiarovkové svietidlo, prisadené IP20-44 - 1x svet. zdroj (LED, halog, komp)</t>
  </si>
  <si>
    <t>348-002</t>
  </si>
  <si>
    <t>Svietidlo LED, do 100W, IP44, s ochranným košom</t>
  </si>
  <si>
    <t>210110001</t>
  </si>
  <si>
    <t>Montáž, spínač nástenný, zapustený IP20-44, rad.1</t>
  </si>
  <si>
    <t>345350A801</t>
  </si>
  <si>
    <t>Spínač rad.1 Praktik 3553-01929 B, nástenný, kompletný, IP44, biely</t>
  </si>
  <si>
    <t>210110004</t>
  </si>
  <si>
    <t>Montáž, spínač nástenný, zapustený IP20-44, rad.6</t>
  </si>
  <si>
    <t>345374A801</t>
  </si>
  <si>
    <t>Prepínač rad.6 Praktik 3553-06929 B, nástenný, kompletný, IP44, biely</t>
  </si>
  <si>
    <t>211010002</t>
  </si>
  <si>
    <t>Osadenie plastovej "hmoždinky", vyvŕtanie diery D 8mm, do tvárnic a tehlového muriva</t>
  </si>
  <si>
    <t>345955K112</t>
  </si>
  <si>
    <t>Hmoždinka PA : HN 8x45, nabíjacia so skrutkou</t>
  </si>
  <si>
    <t>210020952</t>
  </si>
  <si>
    <t>Montáž výstražnej tabuľky, plast, samolepiaca A2-A5</t>
  </si>
  <si>
    <t>5482302201</t>
  </si>
  <si>
    <t>Tabuľka výstražná podľa PD (dvojfarebná 21x15)</t>
  </si>
  <si>
    <t>210100017</t>
  </si>
  <si>
    <t>Ukončenie bezhalogénového vodiča v rozvádzači, zapojenie 4-6 mm2</t>
  </si>
  <si>
    <t>210100018</t>
  </si>
  <si>
    <t>Ukončenie bezhalogénového vodiča v rozvádzači, zapojenie 10-16 mm2</t>
  </si>
  <si>
    <t>210100020</t>
  </si>
  <si>
    <t>Ukončenie bezhalogénového vodiča v rozvádzači, zapojenie 35 mm2</t>
  </si>
  <si>
    <t>213280900</t>
  </si>
  <si>
    <t>VSD - Montáž zabezpečovacej značky montážnika (prevádzkovej plomby)</t>
  </si>
  <si>
    <t>213280902</t>
  </si>
  <si>
    <t>VSD - Náklady na dopravu, aj pre hromadné plombovanie</t>
  </si>
  <si>
    <t>213290151</t>
  </si>
  <si>
    <t>Nešpecifikované elektroinštalačné práce</t>
  </si>
  <si>
    <t>213290028</t>
  </si>
  <si>
    <t>Úpravy rozvádzačov (opravy zámkov, oplechovania, nátery a pod.)</t>
  </si>
  <si>
    <t>213290040</t>
  </si>
  <si>
    <t>Demontáž existujúceho zariadenia</t>
  </si>
  <si>
    <t>213291001</t>
  </si>
  <si>
    <t>Revízia elektro a vypracovanie správy</t>
  </si>
  <si>
    <t>Elektroinštalácia spolu:</t>
  </si>
  <si>
    <t>Rozvádzač HRE až RE</t>
  </si>
  <si>
    <t>Rozvádzač "HRE až RE-5"</t>
  </si>
  <si>
    <t>210120401-de</t>
  </si>
  <si>
    <t>Demontáž, istič modulový 1-pól. do 25A</t>
  </si>
  <si>
    <t>210120451-de</t>
  </si>
  <si>
    <t>Demontáž, istič modulový 3-pól. do 25A</t>
  </si>
  <si>
    <t>210120401</t>
  </si>
  <si>
    <t>Montáž, istič modulový 1-pól. do 25A</t>
  </si>
  <si>
    <t>88</t>
  </si>
  <si>
    <t>3585100-12</t>
  </si>
  <si>
    <t>Istič 1-pólový - 6kA (1MD) PL6 10-25/1/B</t>
  </si>
  <si>
    <t>90</t>
  </si>
  <si>
    <t>357036A001</t>
  </si>
  <si>
    <t>Plombovateľný kryt 1-pól ističa : KJ-B 181</t>
  </si>
  <si>
    <t>92</t>
  </si>
  <si>
    <t>210120451</t>
  </si>
  <si>
    <t>Montáž, istič modulový 3-pól. do 25A</t>
  </si>
  <si>
    <t>94</t>
  </si>
  <si>
    <t>3585300-12</t>
  </si>
  <si>
    <t>Istič 3-pólový - 6kA (3MD) PL6-16-25/3/B</t>
  </si>
  <si>
    <t>96</t>
  </si>
  <si>
    <t>357036A003</t>
  </si>
  <si>
    <t>Plombovateľný kryt 3-pól ističa : KJ-B 183</t>
  </si>
  <si>
    <t>98</t>
  </si>
  <si>
    <t>210120497</t>
  </si>
  <si>
    <t>Montáž, modulová prepäťová ochrana, 3+0 pólová</t>
  </si>
  <si>
    <t>100</t>
  </si>
  <si>
    <t>3585605B07</t>
  </si>
  <si>
    <t>Zvodič kombinovaný typ 1+2 (B+C) 3+0 pól : FLP-B+C MAXI V/3, pre siete TN-C, 275V-AC; 75kA (6MD)</t>
  </si>
  <si>
    <t>102</t>
  </si>
  <si>
    <t>210192561</t>
  </si>
  <si>
    <t>Montáž, svorkovnica ochranná, nulový mostík 25A</t>
  </si>
  <si>
    <t>104</t>
  </si>
  <si>
    <t>357045D026</t>
  </si>
  <si>
    <t>Svorkovnica stúpacia 1-pól : SVK 95, 1x vstup (Cu/Al 16÷95)mm2, 4x výstup (Cu/Al 6÷16/25rCu)mm2, plombovateľný kryt</t>
  </si>
  <si>
    <t>106</t>
  </si>
  <si>
    <t>210192552</t>
  </si>
  <si>
    <t>Montáž, svorkovnica stúpacia do 95mm2 (6323-95)</t>
  </si>
  <si>
    <t>108</t>
  </si>
  <si>
    <t>357045D025</t>
  </si>
  <si>
    <t>Svorkovnica stúpacia 4-pól : HSV 95K, 4x vstup (Cu/Al 16÷95)mm2, 16x výstup (Cu/Al 6÷16/25rCu)mm2, plombovateľný kryt</t>
  </si>
  <si>
    <t>110</t>
  </si>
  <si>
    <t>210192572</t>
  </si>
  <si>
    <t>Montáž, svorkovnica radová pre vodič 4-6mm2</t>
  </si>
  <si>
    <t>112</t>
  </si>
  <si>
    <t>357037-022</t>
  </si>
  <si>
    <t>Svorka radová : RS 6/2 (0,35÷6mm2)</t>
  </si>
  <si>
    <t>114</t>
  </si>
  <si>
    <t>210192723</t>
  </si>
  <si>
    <t>Montáž, popisného štítku pre prístroje v rozvádzačoch (popís ručne)</t>
  </si>
  <si>
    <t>116</t>
  </si>
  <si>
    <t>345616155</t>
  </si>
  <si>
    <t>Štítok označovací, popisovací na prístroj v rozvádzači</t>
  </si>
  <si>
    <t>118</t>
  </si>
  <si>
    <t>Rozvádzač "HRE až RE-5" spolu:</t>
  </si>
  <si>
    <t>2019/014-08 - Vykurovanie</t>
  </si>
  <si>
    <t xml:space="preserve">    733 - Ústredné kúrenie - rozvodné potrubie</t>
  </si>
  <si>
    <t xml:space="preserve">    734 - Ústredné kúrenie - armatúry</t>
  </si>
  <si>
    <t>OST - Ostatné</t>
  </si>
  <si>
    <t>713482301</t>
  </si>
  <si>
    <t>Montaž trubíc MIRELON hr. do 6 mm, vnút.priemer do 18 mm</t>
  </si>
  <si>
    <t>7134823011</t>
  </si>
  <si>
    <t>Potrubná izolácia puzdro PIPO ALS 800 21/25</t>
  </si>
  <si>
    <t>713482302</t>
  </si>
  <si>
    <t>Montaž trubíc MIRELON hr. do 6 mm, vnút.priemer 19 - 22 mm</t>
  </si>
  <si>
    <t>713482303</t>
  </si>
  <si>
    <t>Montaž trubíc MIRELON hr. do 6 mm, vnút.priemer 23 - 28 mm</t>
  </si>
  <si>
    <t>7134823031</t>
  </si>
  <si>
    <t>Potrubná izolácia puzdro PIPO ALS 800 27/30</t>
  </si>
  <si>
    <t>713482305</t>
  </si>
  <si>
    <t>Montaž trubíc MIRELON hr. do 13 mm, vnút.priemer 22 - 42 mm</t>
  </si>
  <si>
    <t>Potrubná izolácia puzdro PIPO ALS 800 34/30</t>
  </si>
  <si>
    <t>7134823052</t>
  </si>
  <si>
    <t>Potrubná izolácia puzdro PIPO ALS 800 42/40</t>
  </si>
  <si>
    <t>713482306</t>
  </si>
  <si>
    <t>Montaž trubíc MIRELON hr. do 13 mm, vnút.priemer 43-52 mm</t>
  </si>
  <si>
    <t>7134823061</t>
  </si>
  <si>
    <t>Potrubná izolácia puzdro PIPO ALS 800 57/50</t>
  </si>
  <si>
    <t>733</t>
  </si>
  <si>
    <t>Ústredné kúrenie - rozvodné potrubie</t>
  </si>
  <si>
    <t>733110803</t>
  </si>
  <si>
    <t xml:space="preserve">Demontáž potrubia z oceľových rúrok závitových do DN 15,  -0,00100t</t>
  </si>
  <si>
    <t>733110806</t>
  </si>
  <si>
    <t xml:space="preserve">Demontáž potrubia z oceľových rúrok závitových nad 15 do DN 32,  -0,00320t</t>
  </si>
  <si>
    <t>733110808</t>
  </si>
  <si>
    <t xml:space="preserve">Demontáž potrubia z oceľových rúrok závitových nad 32 do DN 50,  -0,00532t</t>
  </si>
  <si>
    <t>733120826</t>
  </si>
  <si>
    <t xml:space="preserve">Demontáž potrubia z oceľových rúrok hladkých nad 60, 3 do D 89,  -0,00841t</t>
  </si>
  <si>
    <t>733120832</t>
  </si>
  <si>
    <t xml:space="preserve">Demontáž potrubia z oceľových rúrok hladkých nad 89 do D 133,  -0,01384t</t>
  </si>
  <si>
    <t>733141000</t>
  </si>
  <si>
    <t>Potrubie z UHLIKOVA OCEľ DN 15</t>
  </si>
  <si>
    <t>733141006</t>
  </si>
  <si>
    <t>Potrubie z UHLIKOVA OCEľV DN 20</t>
  </si>
  <si>
    <t>733141009</t>
  </si>
  <si>
    <t>Potrubie z UHLIKOVA OCEľ DN 25</t>
  </si>
  <si>
    <t>733141012</t>
  </si>
  <si>
    <t>Potrubie z UHLIKOVA OCEľ DN 32</t>
  </si>
  <si>
    <t>733141015</t>
  </si>
  <si>
    <t>Potrubie z UHLIKOVA OCEľ DN 40</t>
  </si>
  <si>
    <t>733141018</t>
  </si>
  <si>
    <t>Potrubie z UHLIKOVA OCEľ DN 50</t>
  </si>
  <si>
    <t>733190217</t>
  </si>
  <si>
    <t>Tlaková skúška potrubia z oceľových rúrok do priem. 89/5</t>
  </si>
  <si>
    <t>733191111</t>
  </si>
  <si>
    <t>Manžeta priestupová pre rúrky DN 20</t>
  </si>
  <si>
    <t>733191112</t>
  </si>
  <si>
    <t>Manžeta priestupová pre rúrky nad 20 do DN 32</t>
  </si>
  <si>
    <t>733191113</t>
  </si>
  <si>
    <t>Manžeta priestupová pre rúrky nad 32 do DN 50</t>
  </si>
  <si>
    <t>733890801</t>
  </si>
  <si>
    <t>Vnútrostav. premiestnenie vybúraných hmôt rozvodov potrubia vodorovne do 100 m z obj. výš. do 6 m</t>
  </si>
  <si>
    <t>998733101</t>
  </si>
  <si>
    <t>Presun hmôt pre rozvody potrubia v objektoch výšky do 6 m</t>
  </si>
  <si>
    <t>734</t>
  </si>
  <si>
    <t>Ústredné kúrenie - armatúry</t>
  </si>
  <si>
    <t>734109114</t>
  </si>
  <si>
    <t>Montáž armatúry prírubovej s dvomi prírubami PN 0, 6 DN 50</t>
  </si>
  <si>
    <t>súb.</t>
  </si>
  <si>
    <t>7341091141</t>
  </si>
  <si>
    <t>Ventil regulačný TA - regulátor DA 516 DN 40/50, dP 10-100 kPa, PN 25, kapilara, navarok</t>
  </si>
  <si>
    <t>734200821</t>
  </si>
  <si>
    <t>Demontáž armatúry závitovej s dvomi závitmi do G 1/2 -0,00045t</t>
  </si>
  <si>
    <t>734200822</t>
  </si>
  <si>
    <t xml:space="preserve">Demontáž armatúry závitovej s dvomi závitmi nad 1/2 do G 1,  -0,00110t</t>
  </si>
  <si>
    <t>734200823</t>
  </si>
  <si>
    <t xml:space="preserve">Demontáž armatúry závitovej s dvomi závitmi nad 1 do G 6/4,  -0,00200t</t>
  </si>
  <si>
    <t>734209112</t>
  </si>
  <si>
    <t>Montáž závitovej armatúry s 2 závitmi do G 1/2</t>
  </si>
  <si>
    <t>551240001400</t>
  </si>
  <si>
    <t>Kohút plniaci a vypúšťací K 310, DN 15, PN 10</t>
  </si>
  <si>
    <t>7341091121</t>
  </si>
  <si>
    <t>VENTIL UZATVáRACí DN 15</t>
  </si>
  <si>
    <t>734101122</t>
  </si>
  <si>
    <t>Ventil regulačný TA závitový STAD 10 DN 10 mosadz</t>
  </si>
  <si>
    <t>7341011222</t>
  </si>
  <si>
    <t>Ventil regulačný TA závitový STAD 15 DN 15 mosadz</t>
  </si>
  <si>
    <t>7342091153</t>
  </si>
  <si>
    <t>Ventil regulačný TA závitový STAD 25 DN 25 mosadz</t>
  </si>
  <si>
    <t>734209114</t>
  </si>
  <si>
    <t>Montáž závitovej armatúry s 2 závitmi G 3/4</t>
  </si>
  <si>
    <t>7342091141</t>
  </si>
  <si>
    <t>ventil uzatvárací DN 20</t>
  </si>
  <si>
    <t>734209115</t>
  </si>
  <si>
    <t>Montáž závitovej armatúry s 2 závitmi G 1</t>
  </si>
  <si>
    <t>7342091152</t>
  </si>
  <si>
    <t>ventil uzatvárací dn 25</t>
  </si>
  <si>
    <t>734209116</t>
  </si>
  <si>
    <t>Montáž závitovej armatúry s 2 závitmi G 5/4</t>
  </si>
  <si>
    <t>7342091161</t>
  </si>
  <si>
    <t>Ventil regulačný TA závitový STAD 32 DN 32 mosadz</t>
  </si>
  <si>
    <t>7342091162</t>
  </si>
  <si>
    <t>ventil uzatvárací dn 32</t>
  </si>
  <si>
    <t>OST</t>
  </si>
  <si>
    <t>Ostatné</t>
  </si>
  <si>
    <t>HZS000112</t>
  </si>
  <si>
    <t>Stavebno montážne práce náročnejšie, ucelené, obtiažne, rutinné (Tr. 2) v rozsahu viac ako 8 hodín náročnejšie</t>
  </si>
  <si>
    <t>262144</t>
  </si>
  <si>
    <t>HZS0001121</t>
  </si>
  <si>
    <t>MONTÁŽ A MATERIÁL NA UCHYTENIE POTRUBIA POD STROPOM</t>
  </si>
  <si>
    <t>SADA</t>
  </si>
  <si>
    <t>HZS000113</t>
  </si>
  <si>
    <t>Stavebno montážne práce náročné ucelené - odborné, tvorivé remeselné (Tr. 3) v rozsahu viac ako 8 hodín</t>
  </si>
  <si>
    <t>HZS000213</t>
  </si>
  <si>
    <t>Stavebno montážne práce náročné ucelené - odborné, tvorivé remeselné (Tr. 3) v rozsahu viac ako 4 a menej ako 8 hodín</t>
  </si>
  <si>
    <t>HZS000312</t>
  </si>
  <si>
    <t>Stavebno montážne práce náročnejšie, ucelené, obtiažne, rutinné (Tr. 2) v rozsahu menej ako 4 hodimy</t>
  </si>
  <si>
    <t>2019/014-09 - Kanalizácia</t>
  </si>
  <si>
    <t xml:space="preserve">    721 - Zdravotechnika - vnútorná kanalizácia</t>
  </si>
  <si>
    <t>721</t>
  </si>
  <si>
    <t>Zdravotechnika - vnútorná kanalizácia</t>
  </si>
  <si>
    <t>721110806</t>
  </si>
  <si>
    <t xml:space="preserve">Demontáž potrubia z kameninových rúr normálnych a kyselinovzdorných nad 100 do DN 200,  -0,02670t</t>
  </si>
  <si>
    <t>721171109</t>
  </si>
  <si>
    <t>Potrubie z PVC - U odpadové ležaté hrdlové DN 100</t>
  </si>
  <si>
    <t>721171111</t>
  </si>
  <si>
    <t>Potrubie z PVC - U odpadové ležaté hrdlové DN 125</t>
  </si>
  <si>
    <t>721171112</t>
  </si>
  <si>
    <t>Potrubie z PVC - U odpadové ležaté hrdlové DN 150</t>
  </si>
  <si>
    <t>721172475</t>
  </si>
  <si>
    <t>Montáž odbočky potrubia DN 125</t>
  </si>
  <si>
    <t>721172478</t>
  </si>
  <si>
    <t>Montáž odbočky potrubia DN 150</t>
  </si>
  <si>
    <t>721172493</t>
  </si>
  <si>
    <t>Montáž redukcie pre potrubia DN 125</t>
  </si>
  <si>
    <t>286540082600</t>
  </si>
  <si>
    <t>Redukcia DN 125/100, PVC</t>
  </si>
  <si>
    <t>721172496</t>
  </si>
  <si>
    <t>Montáž redukcie potrubia DN 150</t>
  </si>
  <si>
    <t>286540082700</t>
  </si>
  <si>
    <t>Redukcia DN 150/100, PVC</t>
  </si>
  <si>
    <t>286540082800</t>
  </si>
  <si>
    <t xml:space="preserve">Redukcia  DN 150/125, PVC</t>
  </si>
  <si>
    <t>721172506</t>
  </si>
  <si>
    <t>Montáž čistiaceho kusu pre potrubia DN 125</t>
  </si>
  <si>
    <t>286540143500</t>
  </si>
  <si>
    <t>Čistiaci kus, DN 125 hladký pre gravitačnú kanalizáciu</t>
  </si>
  <si>
    <t>721172509</t>
  </si>
  <si>
    <t>Montáž čistiaceho kusu pre potrubia DN 150</t>
  </si>
  <si>
    <t>286540143600</t>
  </si>
  <si>
    <t>Čistiaci kus, DN 160 hladký pre gravitačnú kanalizáciu</t>
  </si>
  <si>
    <t>721172618</t>
  </si>
  <si>
    <t>Montáž kolena odpadového potrubia DN 125</t>
  </si>
  <si>
    <t>286540067300</t>
  </si>
  <si>
    <t xml:space="preserve">Koleno  DN 125, 45°</t>
  </si>
  <si>
    <t>286540067700</t>
  </si>
  <si>
    <t>Koleno DN 125, 87°</t>
  </si>
  <si>
    <t>721290821</t>
  </si>
  <si>
    <t>Vnútrostav. premiestnenie vybúraných hmôt vnútor. kanal. vodorovne do 100 m z budov vysokých do 6 m</t>
  </si>
  <si>
    <t>998721101</t>
  </si>
  <si>
    <t>Presun hmôt pre vnútornú kanalizáciu v objektoch výšky do 6 m</t>
  </si>
  <si>
    <t>2019/014-10 - Neoprávnený náklad</t>
  </si>
  <si>
    <t xml:space="preserve">    712 - Izolácie striech, povlakové krytiny</t>
  </si>
  <si>
    <t>612460111</t>
  </si>
  <si>
    <t>Príprava vnútorného podkladu stien na silno a nerovnomerne nasiakavé podklady regulátorom nasiakavosti</t>
  </si>
  <si>
    <t>1616415684</t>
  </si>
  <si>
    <t>(1,5*2+0,75*2)*3*0,3</t>
  </si>
  <si>
    <t>(1,5*2+0,65*2)*7*0,3</t>
  </si>
  <si>
    <t>(2,1*2+2,4*2)*0,3</t>
  </si>
  <si>
    <t>612460264</t>
  </si>
  <si>
    <t>Vnútorná omietka stien vápennosadrová, hr. 25 mm</t>
  </si>
  <si>
    <t>1064642256</t>
  </si>
  <si>
    <t>15,78</t>
  </si>
  <si>
    <t>-922907</t>
  </si>
  <si>
    <t>2129743060</t>
  </si>
  <si>
    <t>(1,5*1,65)*2</t>
  </si>
  <si>
    <t>(1,5*1,65)*5</t>
  </si>
  <si>
    <t>(1,5*0,75)*3</t>
  </si>
  <si>
    <t>1115081532</t>
  </si>
  <si>
    <t>-950947273</t>
  </si>
  <si>
    <t>1232035528</t>
  </si>
  <si>
    <t>980635526</t>
  </si>
  <si>
    <t>131,277*0,2 'Přepočítané koeficientom množstva</t>
  </si>
  <si>
    <t>1734058541</t>
  </si>
  <si>
    <t>1803633916</t>
  </si>
  <si>
    <t>24973882</t>
  </si>
  <si>
    <t>((18,625+0,1)*3,35-1,5*1,65*5)</t>
  </si>
  <si>
    <t>Kontaktný zatepľovací systém hr. 150 mm PCI MultiTherm M - dosky z MW, skrutkovacie kotvy</t>
  </si>
  <si>
    <t>-791740799</t>
  </si>
  <si>
    <t>(7,5*3,35-1,5*1,65*2)</t>
  </si>
  <si>
    <t>((11,25+0,1*2)*3,35-(9,125*2,2))</t>
  </si>
  <si>
    <t>-1740722401</t>
  </si>
  <si>
    <t>(1,5*2+1,65*2)*2*0,15</t>
  </si>
  <si>
    <t>(1,5*2+1,65*2)*5*0,15</t>
  </si>
  <si>
    <t>(1,5*2+0,75*2)*3*0,15</t>
  </si>
  <si>
    <t>Potiahnutie vonkajších stien sklotextílnou mriežkou s celoplošným prilepením "X"</t>
  </si>
  <si>
    <t>-1695019834</t>
  </si>
  <si>
    <t>18,625*1</t>
  </si>
  <si>
    <t>326870483</t>
  </si>
  <si>
    <t>(7,5*0,4)</t>
  </si>
  <si>
    <t>(2*0,4)</t>
  </si>
  <si>
    <t>-2020302708</t>
  </si>
  <si>
    <t>(7,5*1,2)</t>
  </si>
  <si>
    <t>(2*1,2)</t>
  </si>
  <si>
    <t>451875582</t>
  </si>
  <si>
    <t>-946682716</t>
  </si>
  <si>
    <t>905961049</t>
  </si>
  <si>
    <t>469985349</t>
  </si>
  <si>
    <t>"Neoprávnený náklad"</t>
  </si>
  <si>
    <t>-891076061</t>
  </si>
  <si>
    <t>(1,5+1,65*2)*2</t>
  </si>
  <si>
    <t>(1,5+1,65*2)*5</t>
  </si>
  <si>
    <t>(1,5+0,75*2)*3</t>
  </si>
  <si>
    <t>1185692182</t>
  </si>
  <si>
    <t>-1121649527</t>
  </si>
  <si>
    <t>-2101265165</t>
  </si>
  <si>
    <t>Demontáž okien drevených, 1 bm obvodu - 0,008t</t>
  </si>
  <si>
    <t>-2090854141</t>
  </si>
  <si>
    <t>(1,5*2+0,75*2)*3</t>
  </si>
  <si>
    <t>(1,5*2+0,65*2)*7</t>
  </si>
  <si>
    <t>968061116</t>
  </si>
  <si>
    <t>Demontáž dverí drevených vchodových, 1 bm obvodu - 0,012t</t>
  </si>
  <si>
    <t>1436495835</t>
  </si>
  <si>
    <t>2,1*2+2,4*2</t>
  </si>
  <si>
    <t>968061125</t>
  </si>
  <si>
    <t>Vyvesenie dreveného dverného krídla do suti plochy do 2 m2, -0,02400t</t>
  </si>
  <si>
    <t>-1183852154</t>
  </si>
  <si>
    <t>-2098934762</t>
  </si>
  <si>
    <t>749732025</t>
  </si>
  <si>
    <t>7,185*6 'Přepočítané koeficientom množstva</t>
  </si>
  <si>
    <t>673761618</t>
  </si>
  <si>
    <t>1225078425</t>
  </si>
  <si>
    <t>7,185*15 'Přepočítané koeficientom množstva</t>
  </si>
  <si>
    <t>1078920340</t>
  </si>
  <si>
    <t>-882918640</t>
  </si>
  <si>
    <t>7,185*5 'Přepočítané koeficientom množstva</t>
  </si>
  <si>
    <t>1172350493</t>
  </si>
  <si>
    <t>276938590</t>
  </si>
  <si>
    <t>-771435036</t>
  </si>
  <si>
    <t>-1863100582</t>
  </si>
  <si>
    <t>1247865922</t>
  </si>
  <si>
    <t>5,089*3 'Přepočítané koeficientom množstva</t>
  </si>
  <si>
    <t>712</t>
  </si>
  <si>
    <t>Izolácie striech, povlakové krytiny</t>
  </si>
  <si>
    <t>712311102</t>
  </si>
  <si>
    <t>Zhotovenie povlakovej krytiny striech plochých do 10° za studena asfaltovým lakom</t>
  </si>
  <si>
    <t>1530382689</t>
  </si>
  <si>
    <t>18,625*2,4</t>
  </si>
  <si>
    <t>18,625*0,3</t>
  </si>
  <si>
    <t>246170000400</t>
  </si>
  <si>
    <t>Lak asfaltový A 1008</t>
  </si>
  <si>
    <t>1133237369</t>
  </si>
  <si>
    <t>50,288*0,5 'Přepočítané koeficientom množstva</t>
  </si>
  <si>
    <t>712341559</t>
  </si>
  <si>
    <t>Zhotovenie povlak. krytiny striech plochých do 10° pásmi pritav. NAIP na celej ploche, oxidované pásy</t>
  </si>
  <si>
    <t>-1769406984</t>
  </si>
  <si>
    <t>50,288*1,1 'Přepočítané koeficientom množstva</t>
  </si>
  <si>
    <t>628330000100</t>
  </si>
  <si>
    <t>Pás asfaltový ELASTOBIT PV TOP FIX 52 sivý, pre jednovrstvé hydroizolačné systémy, ICOPAL</t>
  </si>
  <si>
    <t>522543323</t>
  </si>
  <si>
    <t>50,288*1,15 'Přepočítané koeficientom množstva</t>
  </si>
  <si>
    <t>998712101</t>
  </si>
  <si>
    <t>Presun hmôt pre izoláciu povlakovej krytiny v objektoch výšky do 6 m</t>
  </si>
  <si>
    <t>371106343</t>
  </si>
  <si>
    <t>998712194</t>
  </si>
  <si>
    <t>Izolácia z povlak.krytín, prípl.za presun nad vymedz. najväčšiu dopravnú vzdialenosť do 1000 m</t>
  </si>
  <si>
    <t>-1161173907</t>
  </si>
  <si>
    <t>998712199</t>
  </si>
  <si>
    <t>Izolácia z povlak.krytín, prípl.za presun nad vymedz. najväčšiu dopr. vzdial.za k.ď.i začatých 1000m</t>
  </si>
  <si>
    <t>1307367227</t>
  </si>
  <si>
    <t>0,485*15 'Přepočítané koeficientom množstva</t>
  </si>
  <si>
    <t>-935188149</t>
  </si>
  <si>
    <t>(1,5)*2</t>
  </si>
  <si>
    <t>(1,5)*5</t>
  </si>
  <si>
    <t>(1,5)*3</t>
  </si>
  <si>
    <t>2044505213</t>
  </si>
  <si>
    <t>1448346130</t>
  </si>
  <si>
    <t>1587913114</t>
  </si>
  <si>
    <t>-1021328098</t>
  </si>
  <si>
    <t>0,021*15 'Přepočítané koeficientom množstva</t>
  </si>
  <si>
    <t>Montáž okna plastového na PUR penu</t>
  </si>
  <si>
    <t>1676788374</t>
  </si>
  <si>
    <t>611410001400</t>
  </si>
  <si>
    <t>Plastové okno jednokrídlové OS, vxš 750x1500 mm, izolačné dvojsklo, systém GEALAN 9000, 6 komorový profil</t>
  </si>
  <si>
    <t>-1462802202</t>
  </si>
  <si>
    <t>611410004900</t>
  </si>
  <si>
    <t>Plastové okno dvojkrídlové OS+O, vxš 1500x1650 mm, izolačné dvojsklo, systém GEALAN 9000, 6 komorový profil</t>
  </si>
  <si>
    <t>-660806084</t>
  </si>
  <si>
    <t>766641161</t>
  </si>
  <si>
    <t>Montáž dverí plastových, vchodových, 1 m obvodu dverí</t>
  </si>
  <si>
    <t>5568467</t>
  </si>
  <si>
    <t>900+450</t>
  </si>
  <si>
    <t>Dvere exteriérové plastové. dvojkrídlové 2100x2400 so zárubňou</t>
  </si>
  <si>
    <t>-814979139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</si>
</sst>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0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5" fillId="2" borderId="19" xfId="0" applyFont="1" applyFill="1" applyBorder="1" applyAlignment="1" applyProtection="1">
      <alignment horizontal="left" vertical="center"/>
      <protection locked="0"/>
    </xf>
    <xf numFmtId="0" fontId="35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8" fillId="0" borderId="19" xfId="0" applyFont="1" applyBorder="1" applyAlignment="1" applyProtection="1"/>
    <xf numFmtId="0" fontId="8" fillId="0" borderId="20" xfId="0" applyFont="1" applyBorder="1" applyAlignment="1" applyProtection="1"/>
    <xf numFmtId="166" fontId="8" fillId="0" borderId="20" xfId="0" applyNumberFormat="1" applyFont="1" applyBorder="1" applyAlignment="1" applyProtection="1"/>
    <xf numFmtId="166" fontId="8" fillId="0" borderId="21" xfId="0" applyNumberFormat="1" applyFont="1" applyBorder="1" applyAlignment="1" applyProtection="1"/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styles" Target="styles.xml" /><Relationship Id="rId13" Type="http://schemas.openxmlformats.org/officeDocument/2006/relationships/theme" Target="theme/theme1.xml" /><Relationship Id="rId14" Type="http://schemas.openxmlformats.org/officeDocument/2006/relationships/calcChain" Target="calcChain.xml" /><Relationship Id="rId1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2.67" style="1" customWidth="1"/>
    <col min="5" max="5" width="2.67" style="1" customWidth="1"/>
    <col min="6" max="6" width="2.67" style="1" customWidth="1"/>
    <col min="7" max="7" width="2.67" style="1" customWidth="1"/>
    <col min="8" max="8" width="2.67" style="1" customWidth="1"/>
    <col min="9" max="9" width="2.67" style="1" customWidth="1"/>
    <col min="10" max="10" width="2.67" style="1" customWidth="1"/>
    <col min="11" max="11" width="2.67" style="1" customWidth="1"/>
    <col min="12" max="12" width="2.67" style="1" customWidth="1"/>
    <col min="13" max="13" width="2.67" style="1" customWidth="1"/>
    <col min="14" max="14" width="2.67" style="1" customWidth="1"/>
    <col min="15" max="15" width="2.67" style="1" customWidth="1"/>
    <col min="16" max="16" width="2.67" style="1" customWidth="1"/>
    <col min="17" max="17" width="2.67" style="1" customWidth="1"/>
    <col min="18" max="18" width="2.67" style="1" customWidth="1"/>
    <col min="19" max="19" width="2.67" style="1" customWidth="1"/>
    <col min="20" max="20" width="2.67" style="1" customWidth="1"/>
    <col min="21" max="21" width="2.67" style="1" customWidth="1"/>
    <col min="22" max="22" width="2.67" style="1" customWidth="1"/>
    <col min="23" max="23" width="2.67" style="1" customWidth="1"/>
    <col min="24" max="24" width="2.67" style="1" customWidth="1"/>
    <col min="25" max="25" width="2.67" style="1" customWidth="1"/>
    <col min="26" max="26" width="2.67" style="1" customWidth="1"/>
    <col min="27" max="27" width="2.67" style="1" customWidth="1"/>
    <col min="28" max="28" width="2.67" style="1" customWidth="1"/>
    <col min="29" max="29" width="2.67" style="1" customWidth="1"/>
    <col min="30" max="30" width="2.67" style="1" customWidth="1"/>
    <col min="31" max="31" width="2.67" style="1" customWidth="1"/>
    <col min="32" max="32" width="2.67" style="1" customWidth="1"/>
    <col min="33" max="33" width="2.67" style="1" customWidth="1"/>
    <col min="34" max="34" width="3.33" style="1" customWidth="1"/>
    <col min="35" max="35" width="31.67" style="1" customWidth="1"/>
    <col min="36" max="36" width="2.5" style="1" customWidth="1"/>
    <col min="37" max="37" width="2.5" style="1" customWidth="1"/>
    <col min="38" max="38" width="8.33" style="1" customWidth="1"/>
    <col min="39" max="39" width="3.33" style="1" customWidth="1"/>
    <col min="40" max="40" width="13.33" style="1" customWidth="1"/>
    <col min="41" max="41" width="7.5" style="1" customWidth="1"/>
    <col min="42" max="42" width="4.17" style="1" customWidth="1"/>
    <col min="43" max="43" width="15.67" style="1" hidden="1" customWidth="1"/>
    <col min="44" max="44" width="13.67" style="1" customWidth="1"/>
    <col min="45" max="45" width="25.83" style="1" hidden="1" customWidth="1"/>
    <col min="46" max="46" width="25.83" style="1" hidden="1" customWidth="1"/>
    <col min="47" max="47" width="25.83" style="1" hidden="1" customWidth="1"/>
    <col min="48" max="48" width="21.67" style="1" hidden="1" customWidth="1"/>
    <col min="49" max="49" width="21.67" style="1" hidden="1" customWidth="1"/>
    <col min="50" max="50" width="25" style="1" hidden="1" customWidth="1"/>
    <col min="51" max="51" width="25" style="1" hidden="1" customWidth="1"/>
    <col min="52" max="52" width="21.67" style="1" hidden="1" customWidth="1"/>
    <col min="53" max="53" width="19.17" style="1" hidden="1" customWidth="1"/>
    <col min="54" max="54" width="25" style="1" hidden="1" customWidth="1"/>
    <col min="55" max="55" width="21.67" style="1" hidden="1" customWidth="1"/>
    <col min="56" max="56" width="19.17" style="1" hidden="1" customWidth="1"/>
    <col min="57" max="57" width="66.5" style="1" customWidth="1"/>
    <col min="71" max="71" width="9.33" style="1" hidden="1"/>
    <col min="72" max="72" width="9.33" style="1" hidden="1"/>
    <col min="73" max="73" width="9.33" style="1" hidden="1"/>
    <col min="74" max="74" width="9.33" style="1" hidden="1"/>
    <col min="75" max="75" width="9.33" style="1" hidden="1"/>
    <col min="76" max="76" width="9.33" style="1" hidden="1"/>
    <col min="77" max="77" width="9.33" style="1" hidden="1"/>
    <col min="78" max="78" width="9.33" style="1" hidden="1"/>
    <col min="79" max="79" width="9.33" style="1" hidden="1"/>
    <col min="80" max="80" width="9.33" style="1" hidden="1"/>
    <col min="81" max="81" width="9.33" style="1" hidden="1"/>
    <col min="82" max="82" width="9.33" style="1" hidden="1"/>
    <col min="83" max="83" width="9.33" style="1" hidden="1"/>
    <col min="84" max="84" width="9.33" style="1" hidden="1"/>
    <col min="85" max="85" width="9.33" style="1" hidden="1"/>
    <col min="86" max="86" width="9.33" style="1" hidden="1"/>
    <col min="87" max="87" width="9.33" style="1" hidden="1"/>
    <col min="88" max="88" width="9.33" style="1" hidden="1"/>
    <col min="89" max="89" width="9.33" style="1" hidden="1"/>
    <col min="90" max="90" width="9.33" style="1" hidden="1"/>
    <col min="91" max="91" width="9.33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="1" customFormat="1" ht="24.96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11</v>
      </c>
    </row>
    <row r="5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7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14</v>
      </c>
      <c r="BS5" s="17" t="s">
        <v>6</v>
      </c>
    </row>
    <row r="6" s="1" customFormat="1" ht="36.96" customHeight="1">
      <c r="B6" s="21"/>
      <c r="C6" s="22"/>
      <c r="D6" s="29" t="s">
        <v>15</v>
      </c>
      <c r="E6" s="22"/>
      <c r="F6" s="22"/>
      <c r="G6" s="22"/>
      <c r="H6" s="22"/>
      <c r="I6" s="22"/>
      <c r="J6" s="22"/>
      <c r="K6" s="30" t="s">
        <v>16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18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21</v>
      </c>
      <c r="AL8" s="22"/>
      <c r="AM8" s="22"/>
      <c r="AN8" s="33" t="s">
        <v>22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24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24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24</v>
      </c>
      <c r="AL16" s="22"/>
      <c r="AM16" s="22"/>
      <c r="AN16" s="27" t="s">
        <v>30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32</v>
      </c>
      <c r="AO17" s="22"/>
      <c r="AP17" s="22"/>
      <c r="AQ17" s="22"/>
      <c r="AR17" s="20"/>
      <c r="BE17" s="31"/>
      <c r="BS17" s="17" t="s">
        <v>33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24</v>
      </c>
      <c r="AL19" s="22"/>
      <c r="AM19" s="22"/>
      <c r="AN19" s="27" t="s">
        <v>35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36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37</v>
      </c>
      <c r="AO20" s="22"/>
      <c r="AP20" s="22"/>
      <c r="AQ20" s="22"/>
      <c r="AR20" s="20"/>
      <c r="BE20" s="31"/>
      <c r="BS20" s="17" t="s">
        <v>33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39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40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41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42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43</v>
      </c>
      <c r="E29" s="47"/>
      <c r="F29" s="32" t="s">
        <v>44</v>
      </c>
      <c r="G29" s="47"/>
      <c r="H29" s="47"/>
      <c r="I29" s="47"/>
      <c r="J29" s="47"/>
      <c r="K29" s="47"/>
      <c r="L29" s="48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45</v>
      </c>
      <c r="G30" s="47"/>
      <c r="H30" s="47"/>
      <c r="I30" s="47"/>
      <c r="J30" s="47"/>
      <c r="K30" s="47"/>
      <c r="L30" s="48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46</v>
      </c>
      <c r="G31" s="47"/>
      <c r="H31" s="47"/>
      <c r="I31" s="47"/>
      <c r="J31" s="47"/>
      <c r="K31" s="47"/>
      <c r="L31" s="48">
        <v>0.20000000000000001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47</v>
      </c>
      <c r="G32" s="47"/>
      <c r="H32" s="47"/>
      <c r="I32" s="47"/>
      <c r="J32" s="47"/>
      <c r="K32" s="47"/>
      <c r="L32" s="48">
        <v>0.20000000000000001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48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49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50</v>
      </c>
      <c r="U35" s="54"/>
      <c r="V35" s="54"/>
      <c r="W35" s="54"/>
      <c r="X35" s="56" t="s">
        <v>51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52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53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54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55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54</v>
      </c>
      <c r="AI60" s="42"/>
      <c r="AJ60" s="42"/>
      <c r="AK60" s="42"/>
      <c r="AL60" s="42"/>
      <c r="AM60" s="64" t="s">
        <v>55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56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57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54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55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54</v>
      </c>
      <c r="AI75" s="42"/>
      <c r="AJ75" s="42"/>
      <c r="AK75" s="42"/>
      <c r="AL75" s="42"/>
      <c r="AM75" s="64" t="s">
        <v>55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58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12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2019/014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15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Obnova bytového domu na ulici Stromová č. 20-22, 040 01 Košice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19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Košice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21</v>
      </c>
      <c r="AJ87" s="40"/>
      <c r="AK87" s="40"/>
      <c r="AL87" s="40"/>
      <c r="AM87" s="79" t="str">
        <f>IF(AN8= "","",AN8)</f>
        <v>13.4.2019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27.9" customHeight="1">
      <c r="A89" s="38"/>
      <c r="B89" s="39"/>
      <c r="C89" s="32" t="s">
        <v>23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0" t="str">
        <f>IF(E17="","",E17)</f>
        <v>Ing. Jaroslav Vojtuš, CSc., projekt4you plus, s.r.</v>
      </c>
      <c r="AN89" s="71"/>
      <c r="AO89" s="71"/>
      <c r="AP89" s="71"/>
      <c r="AQ89" s="40"/>
      <c r="AR89" s="44"/>
      <c r="AS89" s="81" t="s">
        <v>59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27.9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34</v>
      </c>
      <c r="AJ90" s="40"/>
      <c r="AK90" s="40"/>
      <c r="AL90" s="40"/>
      <c r="AM90" s="80" t="str">
        <f>IF(E20="","",E20)</f>
        <v>Ing. Branislav VÁRKOLY, EaCP s.r.o.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60</v>
      </c>
      <c r="D92" s="94"/>
      <c r="E92" s="94"/>
      <c r="F92" s="94"/>
      <c r="G92" s="94"/>
      <c r="H92" s="95"/>
      <c r="I92" s="96" t="s">
        <v>61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62</v>
      </c>
      <c r="AH92" s="94"/>
      <c r="AI92" s="94"/>
      <c r="AJ92" s="94"/>
      <c r="AK92" s="94"/>
      <c r="AL92" s="94"/>
      <c r="AM92" s="94"/>
      <c r="AN92" s="96" t="s">
        <v>63</v>
      </c>
      <c r="AO92" s="94"/>
      <c r="AP92" s="98"/>
      <c r="AQ92" s="99" t="s">
        <v>64</v>
      </c>
      <c r="AR92" s="44"/>
      <c r="AS92" s="100" t="s">
        <v>65</v>
      </c>
      <c r="AT92" s="101" t="s">
        <v>66</v>
      </c>
      <c r="AU92" s="101" t="s">
        <v>67</v>
      </c>
      <c r="AV92" s="101" t="s">
        <v>68</v>
      </c>
      <c r="AW92" s="101" t="s">
        <v>69</v>
      </c>
      <c r="AX92" s="101" t="s">
        <v>70</v>
      </c>
      <c r="AY92" s="101" t="s">
        <v>71</v>
      </c>
      <c r="AZ92" s="101" t="s">
        <v>72</v>
      </c>
      <c r="BA92" s="101" t="s">
        <v>73</v>
      </c>
      <c r="BB92" s="101" t="s">
        <v>74</v>
      </c>
      <c r="BC92" s="101" t="s">
        <v>75</v>
      </c>
      <c r="BD92" s="102" t="s">
        <v>76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77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ROUND(SUM(AG95:AG104),2)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ROUND(SUM(AS95:AS104),2)</f>
        <v>0</v>
      </c>
      <c r="AT94" s="114">
        <f>ROUND(SUM(AV94:AW94),2)</f>
        <v>0</v>
      </c>
      <c r="AU94" s="115">
        <f>ROUND(SUM(AU95:AU104),5)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ROUND(SUM(AZ95:AZ104),2)</f>
        <v>0</v>
      </c>
      <c r="BA94" s="114">
        <f>ROUND(SUM(BA95:BA104),2)</f>
        <v>0</v>
      </c>
      <c r="BB94" s="114">
        <f>ROUND(SUM(BB95:BB104),2)</f>
        <v>0</v>
      </c>
      <c r="BC94" s="114">
        <f>ROUND(SUM(BC95:BC104),2)</f>
        <v>0</v>
      </c>
      <c r="BD94" s="116">
        <f>ROUND(SUM(BD95:BD104),2)</f>
        <v>0</v>
      </c>
      <c r="BE94" s="6"/>
      <c r="BS94" s="117" t="s">
        <v>78</v>
      </c>
      <c r="BT94" s="117" t="s">
        <v>79</v>
      </c>
      <c r="BU94" s="118" t="s">
        <v>80</v>
      </c>
      <c r="BV94" s="117" t="s">
        <v>81</v>
      </c>
      <c r="BW94" s="117" t="s">
        <v>5</v>
      </c>
      <c r="BX94" s="117" t="s">
        <v>82</v>
      </c>
      <c r="CL94" s="117" t="s">
        <v>1</v>
      </c>
    </row>
    <row r="95" s="7" customFormat="1" ht="27" customHeight="1">
      <c r="A95" s="119" t="s">
        <v>83</v>
      </c>
      <c r="B95" s="120"/>
      <c r="C95" s="121"/>
      <c r="D95" s="122" t="s">
        <v>84</v>
      </c>
      <c r="E95" s="122"/>
      <c r="F95" s="122"/>
      <c r="G95" s="122"/>
      <c r="H95" s="122"/>
      <c r="I95" s="123"/>
      <c r="J95" s="122" t="s">
        <v>85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'2019-014-01 - Zateplenie 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86</v>
      </c>
      <c r="AR95" s="126"/>
      <c r="AS95" s="127">
        <v>0</v>
      </c>
      <c r="AT95" s="128">
        <f>ROUND(SUM(AV95:AW95),2)</f>
        <v>0</v>
      </c>
      <c r="AU95" s="129">
        <f>'2019-014-01 - Zateplenie ...'!P124</f>
        <v>0</v>
      </c>
      <c r="AV95" s="128">
        <f>'2019-014-01 - Zateplenie ...'!J33</f>
        <v>0</v>
      </c>
      <c r="AW95" s="128">
        <f>'2019-014-01 - Zateplenie ...'!J34</f>
        <v>0</v>
      </c>
      <c r="AX95" s="128">
        <f>'2019-014-01 - Zateplenie ...'!J35</f>
        <v>0</v>
      </c>
      <c r="AY95" s="128">
        <f>'2019-014-01 - Zateplenie ...'!J36</f>
        <v>0</v>
      </c>
      <c r="AZ95" s="128">
        <f>'2019-014-01 - Zateplenie ...'!F33</f>
        <v>0</v>
      </c>
      <c r="BA95" s="128">
        <f>'2019-014-01 - Zateplenie ...'!F34</f>
        <v>0</v>
      </c>
      <c r="BB95" s="128">
        <f>'2019-014-01 - Zateplenie ...'!F35</f>
        <v>0</v>
      </c>
      <c r="BC95" s="128">
        <f>'2019-014-01 - Zateplenie ...'!F36</f>
        <v>0</v>
      </c>
      <c r="BD95" s="130">
        <f>'2019-014-01 - Zateplenie ...'!F37</f>
        <v>0</v>
      </c>
      <c r="BE95" s="7"/>
      <c r="BT95" s="131" t="s">
        <v>87</v>
      </c>
      <c r="BV95" s="131" t="s">
        <v>81</v>
      </c>
      <c r="BW95" s="131" t="s">
        <v>88</v>
      </c>
      <c r="BX95" s="131" t="s">
        <v>5</v>
      </c>
      <c r="CL95" s="131" t="s">
        <v>1</v>
      </c>
      <c r="CM95" s="131" t="s">
        <v>79</v>
      </c>
    </row>
    <row r="96" s="7" customFormat="1" ht="27" customHeight="1">
      <c r="A96" s="119" t="s">
        <v>83</v>
      </c>
      <c r="B96" s="120"/>
      <c r="C96" s="121"/>
      <c r="D96" s="122" t="s">
        <v>89</v>
      </c>
      <c r="E96" s="122"/>
      <c r="F96" s="122"/>
      <c r="G96" s="122"/>
      <c r="H96" s="122"/>
      <c r="I96" s="123"/>
      <c r="J96" s="122" t="s">
        <v>90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'2019-014-02 - Sanácia bal...'!J30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86</v>
      </c>
      <c r="AR96" s="126"/>
      <c r="AS96" s="127">
        <v>0</v>
      </c>
      <c r="AT96" s="128">
        <f>ROUND(SUM(AV96:AW96),2)</f>
        <v>0</v>
      </c>
      <c r="AU96" s="129">
        <f>'2019-014-02 - Sanácia bal...'!P126</f>
        <v>0</v>
      </c>
      <c r="AV96" s="128">
        <f>'2019-014-02 - Sanácia bal...'!J33</f>
        <v>0</v>
      </c>
      <c r="AW96" s="128">
        <f>'2019-014-02 - Sanácia bal...'!J34</f>
        <v>0</v>
      </c>
      <c r="AX96" s="128">
        <f>'2019-014-02 - Sanácia bal...'!J35</f>
        <v>0</v>
      </c>
      <c r="AY96" s="128">
        <f>'2019-014-02 - Sanácia bal...'!J36</f>
        <v>0</v>
      </c>
      <c r="AZ96" s="128">
        <f>'2019-014-02 - Sanácia bal...'!F33</f>
        <v>0</v>
      </c>
      <c r="BA96" s="128">
        <f>'2019-014-02 - Sanácia bal...'!F34</f>
        <v>0</v>
      </c>
      <c r="BB96" s="128">
        <f>'2019-014-02 - Sanácia bal...'!F35</f>
        <v>0</v>
      </c>
      <c r="BC96" s="128">
        <f>'2019-014-02 - Sanácia bal...'!F36</f>
        <v>0</v>
      </c>
      <c r="BD96" s="130">
        <f>'2019-014-02 - Sanácia bal...'!F37</f>
        <v>0</v>
      </c>
      <c r="BE96" s="7"/>
      <c r="BT96" s="131" t="s">
        <v>87</v>
      </c>
      <c r="BV96" s="131" t="s">
        <v>81</v>
      </c>
      <c r="BW96" s="131" t="s">
        <v>91</v>
      </c>
      <c r="BX96" s="131" t="s">
        <v>5</v>
      </c>
      <c r="CL96" s="131" t="s">
        <v>1</v>
      </c>
      <c r="CM96" s="131" t="s">
        <v>79</v>
      </c>
    </row>
    <row r="97" s="7" customFormat="1" ht="27" customHeight="1">
      <c r="A97" s="119" t="s">
        <v>83</v>
      </c>
      <c r="B97" s="120"/>
      <c r="C97" s="121"/>
      <c r="D97" s="122" t="s">
        <v>92</v>
      </c>
      <c r="E97" s="122"/>
      <c r="F97" s="122"/>
      <c r="G97" s="122"/>
      <c r="H97" s="122"/>
      <c r="I97" s="123"/>
      <c r="J97" s="122" t="s">
        <v>93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'2019-014-03 - Spoločné pr...'!J30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86</v>
      </c>
      <c r="AR97" s="126"/>
      <c r="AS97" s="127">
        <v>0</v>
      </c>
      <c r="AT97" s="128">
        <f>ROUND(SUM(AV97:AW97),2)</f>
        <v>0</v>
      </c>
      <c r="AU97" s="129">
        <f>'2019-014-03 - Spoločné pr...'!P124</f>
        <v>0</v>
      </c>
      <c r="AV97" s="128">
        <f>'2019-014-03 - Spoločné pr...'!J33</f>
        <v>0</v>
      </c>
      <c r="AW97" s="128">
        <f>'2019-014-03 - Spoločné pr...'!J34</f>
        <v>0</v>
      </c>
      <c r="AX97" s="128">
        <f>'2019-014-03 - Spoločné pr...'!J35</f>
        <v>0</v>
      </c>
      <c r="AY97" s="128">
        <f>'2019-014-03 - Spoločné pr...'!J36</f>
        <v>0</v>
      </c>
      <c r="AZ97" s="128">
        <f>'2019-014-03 - Spoločné pr...'!F33</f>
        <v>0</v>
      </c>
      <c r="BA97" s="128">
        <f>'2019-014-03 - Spoločné pr...'!F34</f>
        <v>0</v>
      </c>
      <c r="BB97" s="128">
        <f>'2019-014-03 - Spoločné pr...'!F35</f>
        <v>0</v>
      </c>
      <c r="BC97" s="128">
        <f>'2019-014-03 - Spoločné pr...'!F36</f>
        <v>0</v>
      </c>
      <c r="BD97" s="130">
        <f>'2019-014-03 - Spoločné pr...'!F37</f>
        <v>0</v>
      </c>
      <c r="BE97" s="7"/>
      <c r="BT97" s="131" t="s">
        <v>87</v>
      </c>
      <c r="BV97" s="131" t="s">
        <v>81</v>
      </c>
      <c r="BW97" s="131" t="s">
        <v>94</v>
      </c>
      <c r="BX97" s="131" t="s">
        <v>5</v>
      </c>
      <c r="CL97" s="131" t="s">
        <v>1</v>
      </c>
      <c r="CM97" s="131" t="s">
        <v>79</v>
      </c>
    </row>
    <row r="98" s="7" customFormat="1" ht="27" customHeight="1">
      <c r="A98" s="119" t="s">
        <v>83</v>
      </c>
      <c r="B98" s="120"/>
      <c r="C98" s="121"/>
      <c r="D98" s="122" t="s">
        <v>95</v>
      </c>
      <c r="E98" s="122"/>
      <c r="F98" s="122"/>
      <c r="G98" s="122"/>
      <c r="H98" s="122"/>
      <c r="I98" s="123"/>
      <c r="J98" s="122" t="s">
        <v>96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'2019-014-04 - Výplne otvorov'!J30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86</v>
      </c>
      <c r="AR98" s="126"/>
      <c r="AS98" s="127">
        <v>0</v>
      </c>
      <c r="AT98" s="128">
        <f>ROUND(SUM(AV98:AW98),2)</f>
        <v>0</v>
      </c>
      <c r="AU98" s="129">
        <f>'2019-014-04 - Výplne otvorov'!P121</f>
        <v>0</v>
      </c>
      <c r="AV98" s="128">
        <f>'2019-014-04 - Výplne otvorov'!J33</f>
        <v>0</v>
      </c>
      <c r="AW98" s="128">
        <f>'2019-014-04 - Výplne otvorov'!J34</f>
        <v>0</v>
      </c>
      <c r="AX98" s="128">
        <f>'2019-014-04 - Výplne otvorov'!J35</f>
        <v>0</v>
      </c>
      <c r="AY98" s="128">
        <f>'2019-014-04 - Výplne otvorov'!J36</f>
        <v>0</v>
      </c>
      <c r="AZ98" s="128">
        <f>'2019-014-04 - Výplne otvorov'!F33</f>
        <v>0</v>
      </c>
      <c r="BA98" s="128">
        <f>'2019-014-04 - Výplne otvorov'!F34</f>
        <v>0</v>
      </c>
      <c r="BB98" s="128">
        <f>'2019-014-04 - Výplne otvorov'!F35</f>
        <v>0</v>
      </c>
      <c r="BC98" s="128">
        <f>'2019-014-04 - Výplne otvorov'!F36</f>
        <v>0</v>
      </c>
      <c r="BD98" s="130">
        <f>'2019-014-04 - Výplne otvorov'!F37</f>
        <v>0</v>
      </c>
      <c r="BE98" s="7"/>
      <c r="BT98" s="131" t="s">
        <v>87</v>
      </c>
      <c r="BV98" s="131" t="s">
        <v>81</v>
      </c>
      <c r="BW98" s="131" t="s">
        <v>97</v>
      </c>
      <c r="BX98" s="131" t="s">
        <v>5</v>
      </c>
      <c r="CL98" s="131" t="s">
        <v>1</v>
      </c>
      <c r="CM98" s="131" t="s">
        <v>79</v>
      </c>
    </row>
    <row r="99" s="7" customFormat="1" ht="27" customHeight="1">
      <c r="A99" s="119" t="s">
        <v>83</v>
      </c>
      <c r="B99" s="120"/>
      <c r="C99" s="121"/>
      <c r="D99" s="122" t="s">
        <v>98</v>
      </c>
      <c r="E99" s="122"/>
      <c r="F99" s="122"/>
      <c r="G99" s="122"/>
      <c r="H99" s="122"/>
      <c r="I99" s="123"/>
      <c r="J99" s="122" t="s">
        <v>99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'2019-014-05 - Hydroizolác...'!J30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86</v>
      </c>
      <c r="AR99" s="126"/>
      <c r="AS99" s="127">
        <v>0</v>
      </c>
      <c r="AT99" s="128">
        <f>ROUND(SUM(AV99:AW99),2)</f>
        <v>0</v>
      </c>
      <c r="AU99" s="129">
        <f>'2019-014-05 - Hydroizolác...'!P126</f>
        <v>0</v>
      </c>
      <c r="AV99" s="128">
        <f>'2019-014-05 - Hydroizolác...'!J33</f>
        <v>0</v>
      </c>
      <c r="AW99" s="128">
        <f>'2019-014-05 - Hydroizolác...'!J34</f>
        <v>0</v>
      </c>
      <c r="AX99" s="128">
        <f>'2019-014-05 - Hydroizolác...'!J35</f>
        <v>0</v>
      </c>
      <c r="AY99" s="128">
        <f>'2019-014-05 - Hydroizolác...'!J36</f>
        <v>0</v>
      </c>
      <c r="AZ99" s="128">
        <f>'2019-014-05 - Hydroizolác...'!F33</f>
        <v>0</v>
      </c>
      <c r="BA99" s="128">
        <f>'2019-014-05 - Hydroizolác...'!F34</f>
        <v>0</v>
      </c>
      <c r="BB99" s="128">
        <f>'2019-014-05 - Hydroizolác...'!F35</f>
        <v>0</v>
      </c>
      <c r="BC99" s="128">
        <f>'2019-014-05 - Hydroizolác...'!F36</f>
        <v>0</v>
      </c>
      <c r="BD99" s="130">
        <f>'2019-014-05 - Hydroizolác...'!F37</f>
        <v>0</v>
      </c>
      <c r="BE99" s="7"/>
      <c r="BT99" s="131" t="s">
        <v>87</v>
      </c>
      <c r="BV99" s="131" t="s">
        <v>81</v>
      </c>
      <c r="BW99" s="131" t="s">
        <v>100</v>
      </c>
      <c r="BX99" s="131" t="s">
        <v>5</v>
      </c>
      <c r="CL99" s="131" t="s">
        <v>1</v>
      </c>
      <c r="CM99" s="131" t="s">
        <v>79</v>
      </c>
    </row>
    <row r="100" s="7" customFormat="1" ht="27" customHeight="1">
      <c r="A100" s="119" t="s">
        <v>83</v>
      </c>
      <c r="B100" s="120"/>
      <c r="C100" s="121"/>
      <c r="D100" s="122" t="s">
        <v>101</v>
      </c>
      <c r="E100" s="122"/>
      <c r="F100" s="122"/>
      <c r="G100" s="122"/>
      <c r="H100" s="122"/>
      <c r="I100" s="123"/>
      <c r="J100" s="122" t="s">
        <v>102</v>
      </c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4">
        <f>'2019-014-06 - Bleskozvod'!J30</f>
        <v>0</v>
      </c>
      <c r="AH100" s="123"/>
      <c r="AI100" s="123"/>
      <c r="AJ100" s="123"/>
      <c r="AK100" s="123"/>
      <c r="AL100" s="123"/>
      <c r="AM100" s="123"/>
      <c r="AN100" s="124">
        <f>SUM(AG100,AT100)</f>
        <v>0</v>
      </c>
      <c r="AO100" s="123"/>
      <c r="AP100" s="123"/>
      <c r="AQ100" s="125" t="s">
        <v>86</v>
      </c>
      <c r="AR100" s="126"/>
      <c r="AS100" s="127">
        <v>0</v>
      </c>
      <c r="AT100" s="128">
        <f>ROUND(SUM(AV100:AW100),2)</f>
        <v>0</v>
      </c>
      <c r="AU100" s="129">
        <f>'2019-014-06 - Bleskozvod'!P122</f>
        <v>0</v>
      </c>
      <c r="AV100" s="128">
        <f>'2019-014-06 - Bleskozvod'!J33</f>
        <v>0</v>
      </c>
      <c r="AW100" s="128">
        <f>'2019-014-06 - Bleskozvod'!J34</f>
        <v>0</v>
      </c>
      <c r="AX100" s="128">
        <f>'2019-014-06 - Bleskozvod'!J35</f>
        <v>0</v>
      </c>
      <c r="AY100" s="128">
        <f>'2019-014-06 - Bleskozvod'!J36</f>
        <v>0</v>
      </c>
      <c r="AZ100" s="128">
        <f>'2019-014-06 - Bleskozvod'!F33</f>
        <v>0</v>
      </c>
      <c r="BA100" s="128">
        <f>'2019-014-06 - Bleskozvod'!F34</f>
        <v>0</v>
      </c>
      <c r="BB100" s="128">
        <f>'2019-014-06 - Bleskozvod'!F35</f>
        <v>0</v>
      </c>
      <c r="BC100" s="128">
        <f>'2019-014-06 - Bleskozvod'!F36</f>
        <v>0</v>
      </c>
      <c r="BD100" s="130">
        <f>'2019-014-06 - Bleskozvod'!F37</f>
        <v>0</v>
      </c>
      <c r="BE100" s="7"/>
      <c r="BT100" s="131" t="s">
        <v>87</v>
      </c>
      <c r="BV100" s="131" t="s">
        <v>81</v>
      </c>
      <c r="BW100" s="131" t="s">
        <v>103</v>
      </c>
      <c r="BX100" s="131" t="s">
        <v>5</v>
      </c>
      <c r="CL100" s="131" t="s">
        <v>1</v>
      </c>
      <c r="CM100" s="131" t="s">
        <v>79</v>
      </c>
    </row>
    <row r="101" s="7" customFormat="1" ht="27" customHeight="1">
      <c r="A101" s="119" t="s">
        <v>83</v>
      </c>
      <c r="B101" s="120"/>
      <c r="C101" s="121"/>
      <c r="D101" s="122" t="s">
        <v>104</v>
      </c>
      <c r="E101" s="122"/>
      <c r="F101" s="122"/>
      <c r="G101" s="122"/>
      <c r="H101" s="122"/>
      <c r="I101" s="123"/>
      <c r="J101" s="122" t="s">
        <v>105</v>
      </c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4">
        <f>'2019-014-07 - Rekonštrukc...'!J30</f>
        <v>0</v>
      </c>
      <c r="AH101" s="123"/>
      <c r="AI101" s="123"/>
      <c r="AJ101" s="123"/>
      <c r="AK101" s="123"/>
      <c r="AL101" s="123"/>
      <c r="AM101" s="123"/>
      <c r="AN101" s="124">
        <f>SUM(AG101,AT101)</f>
        <v>0</v>
      </c>
      <c r="AO101" s="123"/>
      <c r="AP101" s="123"/>
      <c r="AQ101" s="125" t="s">
        <v>86</v>
      </c>
      <c r="AR101" s="126"/>
      <c r="AS101" s="127">
        <v>0</v>
      </c>
      <c r="AT101" s="128">
        <f>ROUND(SUM(AV101:AW101),2)</f>
        <v>0</v>
      </c>
      <c r="AU101" s="129">
        <f>'2019-014-07 - Rekonštrukc...'!P120</f>
        <v>0</v>
      </c>
      <c r="AV101" s="128">
        <f>'2019-014-07 - Rekonštrukc...'!J33</f>
        <v>0</v>
      </c>
      <c r="AW101" s="128">
        <f>'2019-014-07 - Rekonštrukc...'!J34</f>
        <v>0</v>
      </c>
      <c r="AX101" s="128">
        <f>'2019-014-07 - Rekonštrukc...'!J35</f>
        <v>0</v>
      </c>
      <c r="AY101" s="128">
        <f>'2019-014-07 - Rekonštrukc...'!J36</f>
        <v>0</v>
      </c>
      <c r="AZ101" s="128">
        <f>'2019-014-07 - Rekonštrukc...'!F33</f>
        <v>0</v>
      </c>
      <c r="BA101" s="128">
        <f>'2019-014-07 - Rekonštrukc...'!F34</f>
        <v>0</v>
      </c>
      <c r="BB101" s="128">
        <f>'2019-014-07 - Rekonštrukc...'!F35</f>
        <v>0</v>
      </c>
      <c r="BC101" s="128">
        <f>'2019-014-07 - Rekonštrukc...'!F36</f>
        <v>0</v>
      </c>
      <c r="BD101" s="130">
        <f>'2019-014-07 - Rekonštrukc...'!F37</f>
        <v>0</v>
      </c>
      <c r="BE101" s="7"/>
      <c r="BT101" s="131" t="s">
        <v>87</v>
      </c>
      <c r="BV101" s="131" t="s">
        <v>81</v>
      </c>
      <c r="BW101" s="131" t="s">
        <v>106</v>
      </c>
      <c r="BX101" s="131" t="s">
        <v>5</v>
      </c>
      <c r="CL101" s="131" t="s">
        <v>1</v>
      </c>
      <c r="CM101" s="131" t="s">
        <v>79</v>
      </c>
    </row>
    <row r="102" s="7" customFormat="1" ht="27" customHeight="1">
      <c r="A102" s="119" t="s">
        <v>83</v>
      </c>
      <c r="B102" s="120"/>
      <c r="C102" s="121"/>
      <c r="D102" s="122" t="s">
        <v>107</v>
      </c>
      <c r="E102" s="122"/>
      <c r="F102" s="122"/>
      <c r="G102" s="122"/>
      <c r="H102" s="122"/>
      <c r="I102" s="123"/>
      <c r="J102" s="122" t="s">
        <v>108</v>
      </c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4">
        <f>'2019-014-08 - Vykurovanie'!J30</f>
        <v>0</v>
      </c>
      <c r="AH102" s="123"/>
      <c r="AI102" s="123"/>
      <c r="AJ102" s="123"/>
      <c r="AK102" s="123"/>
      <c r="AL102" s="123"/>
      <c r="AM102" s="123"/>
      <c r="AN102" s="124">
        <f>SUM(AG102,AT102)</f>
        <v>0</v>
      </c>
      <c r="AO102" s="123"/>
      <c r="AP102" s="123"/>
      <c r="AQ102" s="125" t="s">
        <v>86</v>
      </c>
      <c r="AR102" s="126"/>
      <c r="AS102" s="127">
        <v>0</v>
      </c>
      <c r="AT102" s="128">
        <f>ROUND(SUM(AV102:AW102),2)</f>
        <v>0</v>
      </c>
      <c r="AU102" s="129">
        <f>'2019-014-08 - Vykurovanie'!P121</f>
        <v>0</v>
      </c>
      <c r="AV102" s="128">
        <f>'2019-014-08 - Vykurovanie'!J33</f>
        <v>0</v>
      </c>
      <c r="AW102" s="128">
        <f>'2019-014-08 - Vykurovanie'!J34</f>
        <v>0</v>
      </c>
      <c r="AX102" s="128">
        <f>'2019-014-08 - Vykurovanie'!J35</f>
        <v>0</v>
      </c>
      <c r="AY102" s="128">
        <f>'2019-014-08 - Vykurovanie'!J36</f>
        <v>0</v>
      </c>
      <c r="AZ102" s="128">
        <f>'2019-014-08 - Vykurovanie'!F33</f>
        <v>0</v>
      </c>
      <c r="BA102" s="128">
        <f>'2019-014-08 - Vykurovanie'!F34</f>
        <v>0</v>
      </c>
      <c r="BB102" s="128">
        <f>'2019-014-08 - Vykurovanie'!F35</f>
        <v>0</v>
      </c>
      <c r="BC102" s="128">
        <f>'2019-014-08 - Vykurovanie'!F36</f>
        <v>0</v>
      </c>
      <c r="BD102" s="130">
        <f>'2019-014-08 - Vykurovanie'!F37</f>
        <v>0</v>
      </c>
      <c r="BE102" s="7"/>
      <c r="BT102" s="131" t="s">
        <v>87</v>
      </c>
      <c r="BV102" s="131" t="s">
        <v>81</v>
      </c>
      <c r="BW102" s="131" t="s">
        <v>109</v>
      </c>
      <c r="BX102" s="131" t="s">
        <v>5</v>
      </c>
      <c r="CL102" s="131" t="s">
        <v>1</v>
      </c>
      <c r="CM102" s="131" t="s">
        <v>79</v>
      </c>
    </row>
    <row r="103" s="7" customFormat="1" ht="27" customHeight="1">
      <c r="A103" s="119" t="s">
        <v>83</v>
      </c>
      <c r="B103" s="120"/>
      <c r="C103" s="121"/>
      <c r="D103" s="122" t="s">
        <v>110</v>
      </c>
      <c r="E103" s="122"/>
      <c r="F103" s="122"/>
      <c r="G103" s="122"/>
      <c r="H103" s="122"/>
      <c r="I103" s="123"/>
      <c r="J103" s="122" t="s">
        <v>111</v>
      </c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4">
        <f>'2019-014-09 - Kanalizácia'!J30</f>
        <v>0</v>
      </c>
      <c r="AH103" s="123"/>
      <c r="AI103" s="123"/>
      <c r="AJ103" s="123"/>
      <c r="AK103" s="123"/>
      <c r="AL103" s="123"/>
      <c r="AM103" s="123"/>
      <c r="AN103" s="124">
        <f>SUM(AG103,AT103)</f>
        <v>0</v>
      </c>
      <c r="AO103" s="123"/>
      <c r="AP103" s="123"/>
      <c r="AQ103" s="125" t="s">
        <v>86</v>
      </c>
      <c r="AR103" s="126"/>
      <c r="AS103" s="127">
        <v>0</v>
      </c>
      <c r="AT103" s="128">
        <f>ROUND(SUM(AV103:AW103),2)</f>
        <v>0</v>
      </c>
      <c r="AU103" s="129">
        <f>'2019-014-09 - Kanalizácia'!P119</f>
        <v>0</v>
      </c>
      <c r="AV103" s="128">
        <f>'2019-014-09 - Kanalizácia'!J33</f>
        <v>0</v>
      </c>
      <c r="AW103" s="128">
        <f>'2019-014-09 - Kanalizácia'!J34</f>
        <v>0</v>
      </c>
      <c r="AX103" s="128">
        <f>'2019-014-09 - Kanalizácia'!J35</f>
        <v>0</v>
      </c>
      <c r="AY103" s="128">
        <f>'2019-014-09 - Kanalizácia'!J36</f>
        <v>0</v>
      </c>
      <c r="AZ103" s="128">
        <f>'2019-014-09 - Kanalizácia'!F33</f>
        <v>0</v>
      </c>
      <c r="BA103" s="128">
        <f>'2019-014-09 - Kanalizácia'!F34</f>
        <v>0</v>
      </c>
      <c r="BB103" s="128">
        <f>'2019-014-09 - Kanalizácia'!F35</f>
        <v>0</v>
      </c>
      <c r="BC103" s="128">
        <f>'2019-014-09 - Kanalizácia'!F36</f>
        <v>0</v>
      </c>
      <c r="BD103" s="130">
        <f>'2019-014-09 - Kanalizácia'!F37</f>
        <v>0</v>
      </c>
      <c r="BE103" s="7"/>
      <c r="BT103" s="131" t="s">
        <v>87</v>
      </c>
      <c r="BV103" s="131" t="s">
        <v>81</v>
      </c>
      <c r="BW103" s="131" t="s">
        <v>112</v>
      </c>
      <c r="BX103" s="131" t="s">
        <v>5</v>
      </c>
      <c r="CL103" s="131" t="s">
        <v>1</v>
      </c>
      <c r="CM103" s="131" t="s">
        <v>79</v>
      </c>
    </row>
    <row r="104" s="7" customFormat="1" ht="27" customHeight="1">
      <c r="A104" s="119" t="s">
        <v>83</v>
      </c>
      <c r="B104" s="120"/>
      <c r="C104" s="121"/>
      <c r="D104" s="122" t="s">
        <v>113</v>
      </c>
      <c r="E104" s="122"/>
      <c r="F104" s="122"/>
      <c r="G104" s="122"/>
      <c r="H104" s="122"/>
      <c r="I104" s="123"/>
      <c r="J104" s="122" t="s">
        <v>114</v>
      </c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4">
        <f>'2019-014-10 - Neoprávnený...'!J30</f>
        <v>0</v>
      </c>
      <c r="AH104" s="123"/>
      <c r="AI104" s="123"/>
      <c r="AJ104" s="123"/>
      <c r="AK104" s="123"/>
      <c r="AL104" s="123"/>
      <c r="AM104" s="123"/>
      <c r="AN104" s="124">
        <f>SUM(AG104,AT104)</f>
        <v>0</v>
      </c>
      <c r="AO104" s="123"/>
      <c r="AP104" s="123"/>
      <c r="AQ104" s="125" t="s">
        <v>86</v>
      </c>
      <c r="AR104" s="126"/>
      <c r="AS104" s="132">
        <v>0</v>
      </c>
      <c r="AT104" s="133">
        <f>ROUND(SUM(AV104:AW104),2)</f>
        <v>0</v>
      </c>
      <c r="AU104" s="134">
        <f>'2019-014-10 - Neoprávnený...'!P124</f>
        <v>0</v>
      </c>
      <c r="AV104" s="133">
        <f>'2019-014-10 - Neoprávnený...'!J33</f>
        <v>0</v>
      </c>
      <c r="AW104" s="133">
        <f>'2019-014-10 - Neoprávnený...'!J34</f>
        <v>0</v>
      </c>
      <c r="AX104" s="133">
        <f>'2019-014-10 - Neoprávnený...'!J35</f>
        <v>0</v>
      </c>
      <c r="AY104" s="133">
        <f>'2019-014-10 - Neoprávnený...'!J36</f>
        <v>0</v>
      </c>
      <c r="AZ104" s="133">
        <f>'2019-014-10 - Neoprávnený...'!F33</f>
        <v>0</v>
      </c>
      <c r="BA104" s="133">
        <f>'2019-014-10 - Neoprávnený...'!F34</f>
        <v>0</v>
      </c>
      <c r="BB104" s="133">
        <f>'2019-014-10 - Neoprávnený...'!F35</f>
        <v>0</v>
      </c>
      <c r="BC104" s="133">
        <f>'2019-014-10 - Neoprávnený...'!F36</f>
        <v>0</v>
      </c>
      <c r="BD104" s="135">
        <f>'2019-014-10 - Neoprávnený...'!F37</f>
        <v>0</v>
      </c>
      <c r="BE104" s="7"/>
      <c r="BT104" s="131" t="s">
        <v>87</v>
      </c>
      <c r="BV104" s="131" t="s">
        <v>81</v>
      </c>
      <c r="BW104" s="131" t="s">
        <v>115</v>
      </c>
      <c r="BX104" s="131" t="s">
        <v>5</v>
      </c>
      <c r="CL104" s="131" t="s">
        <v>1</v>
      </c>
      <c r="CM104" s="131" t="s">
        <v>79</v>
      </c>
    </row>
    <row r="105" s="2" customFormat="1" ht="30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4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44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</row>
  </sheetData>
  <sheetProtection sheet="1" formatColumns="0" formatRows="0" objects="1" scenarios="1" spinCount="100000" saltValue="tjEmDPamhOhbmLJ6WHnm5paC5D8DICNrwExRYl3F3spSDnCodCMQPNcWCH8muv6akOrpk/5TfrZT4Pjv4gKxwQ==" hashValue="PkKwsL8iQIYKI0l6NzpmrzAvElgtMBr+Cx2hevC46rLCHV6GTSBEMZ67j87nHwaVFVQad56Nyf6dMoGkv0ZNIA==" algorithmName="SHA-512" password="CC35"/>
  <mergeCells count="78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  <mergeCell ref="AN101:AP101"/>
    <mergeCell ref="AN98:AP98"/>
    <mergeCell ref="AN99:AP99"/>
    <mergeCell ref="AN100:AP100"/>
    <mergeCell ref="AN102:AP102"/>
    <mergeCell ref="AN103:AP103"/>
    <mergeCell ref="AN104:AP104"/>
    <mergeCell ref="D102:H102"/>
    <mergeCell ref="D95:H95"/>
    <mergeCell ref="D96:H96"/>
    <mergeCell ref="D97:H97"/>
    <mergeCell ref="D98:H98"/>
    <mergeCell ref="D99:H99"/>
    <mergeCell ref="D100:H100"/>
    <mergeCell ref="D101:H101"/>
    <mergeCell ref="D103:H103"/>
    <mergeCell ref="D104:H104"/>
    <mergeCell ref="AG104:AM104"/>
    <mergeCell ref="AG103:AM103"/>
    <mergeCell ref="C92:G92"/>
    <mergeCell ref="I92:AF92"/>
    <mergeCell ref="J95:AF95"/>
    <mergeCell ref="J96:AF96"/>
    <mergeCell ref="J97:AF97"/>
    <mergeCell ref="J98:AF98"/>
    <mergeCell ref="J99:AF99"/>
    <mergeCell ref="J100:AF100"/>
    <mergeCell ref="J101:AF101"/>
    <mergeCell ref="J102:AF102"/>
    <mergeCell ref="J103:AF103"/>
    <mergeCell ref="J104:AF104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G98:AM98"/>
    <mergeCell ref="AG99:AM99"/>
    <mergeCell ref="AG100:AM100"/>
    <mergeCell ref="AG101:AM101"/>
    <mergeCell ref="AG102:AM102"/>
    <mergeCell ref="AG94:AM94"/>
    <mergeCell ref="AN94:AP94"/>
  </mergeCells>
  <hyperlinks>
    <hyperlink ref="A95" location="'2019-014-01 - Zateplenie ...'!C2" display="/"/>
    <hyperlink ref="A96" location="'2019-014-02 - Sanácia bal...'!C2" display="/"/>
    <hyperlink ref="A97" location="'2019-014-03 - Spoločné pr...'!C2" display="/"/>
    <hyperlink ref="A98" location="'2019-014-04 - Výplne otvorov'!C2" display="/"/>
    <hyperlink ref="A99" location="'2019-014-05 - Hydroizolác...'!C2" display="/"/>
    <hyperlink ref="A100" location="'2019-014-06 - Bleskozvod'!C2" display="/"/>
    <hyperlink ref="A101" location="'2019-014-07 - Rekonštrukc...'!C2" display="/"/>
    <hyperlink ref="A102" location="'2019-014-08 - Vykurovanie'!C2" display="/"/>
    <hyperlink ref="A103" location="'2019-014-09 - Kanalizácia'!C2" display="/"/>
    <hyperlink ref="A104" location="'2019-014-10 - Neoprávnený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36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112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79</v>
      </c>
    </row>
    <row r="4" s="1" customFormat="1" ht="24.96" customHeight="1">
      <c r="B4" s="20"/>
      <c r="D4" s="140" t="s">
        <v>116</v>
      </c>
      <c r="I4" s="136"/>
      <c r="L4" s="20"/>
      <c r="M4" s="141" t="s">
        <v>9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15</v>
      </c>
      <c r="I6" s="136"/>
      <c r="L6" s="20"/>
    </row>
    <row r="7" s="1" customFormat="1" ht="16.5" customHeight="1">
      <c r="B7" s="20"/>
      <c r="E7" s="143" t="str">
        <f>'Rekapitulácia stavby'!K6</f>
        <v>Obnova bytového domu na ulici Stromová č. 20-22, 040 01 Košice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117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1427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17</v>
      </c>
      <c r="E11" s="38"/>
      <c r="F11" s="146" t="s">
        <v>1</v>
      </c>
      <c r="G11" s="38"/>
      <c r="H11" s="38"/>
      <c r="I11" s="147" t="s">
        <v>18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19</v>
      </c>
      <c r="E12" s="38"/>
      <c r="F12" s="146" t="s">
        <v>25</v>
      </c>
      <c r="G12" s="38"/>
      <c r="H12" s="38"/>
      <c r="I12" s="147" t="s">
        <v>21</v>
      </c>
      <c r="J12" s="148" t="str">
        <f>'Rekapitulácia stavby'!AN8</f>
        <v>13.4.2019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23</v>
      </c>
      <c r="E14" s="38"/>
      <c r="F14" s="38"/>
      <c r="G14" s="38"/>
      <c r="H14" s="38"/>
      <c r="I14" s="147" t="s">
        <v>24</v>
      </c>
      <c r="J14" s="146" t="str">
        <f>IF('Rekapitulácia stavby'!AN10="","",'Rekapitulácia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tr">
        <f>IF('Rekapitulácia stavby'!E11="","",'Rekapitulácia stavby'!E11)</f>
        <v xml:space="preserve"> </v>
      </c>
      <c r="F15" s="38"/>
      <c r="G15" s="38"/>
      <c r="H15" s="38"/>
      <c r="I15" s="147" t="s">
        <v>26</v>
      </c>
      <c r="J15" s="146" t="str">
        <f>IF('Rekapitulácia stavby'!AN11="","",'Rekapitulácia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27</v>
      </c>
      <c r="E17" s="38"/>
      <c r="F17" s="38"/>
      <c r="G17" s="38"/>
      <c r="H17" s="38"/>
      <c r="I17" s="147" t="s">
        <v>24</v>
      </c>
      <c r="J17" s="33" t="str">
        <f>'Rekapitulácia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6"/>
      <c r="G18" s="146"/>
      <c r="H18" s="146"/>
      <c r="I18" s="147" t="s">
        <v>26</v>
      </c>
      <c r="J18" s="33" t="str">
        <f>'Rekapitulácia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29</v>
      </c>
      <c r="E20" s="38"/>
      <c r="F20" s="38"/>
      <c r="G20" s="38"/>
      <c r="H20" s="38"/>
      <c r="I20" s="147" t="s">
        <v>24</v>
      </c>
      <c r="J20" s="146" t="str">
        <f>IF('Rekapitulácia stavby'!AN16="","",'Rekapitulácia stavby'!AN16)</f>
        <v>50452894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tr">
        <f>IF('Rekapitulácia stavby'!E17="","",'Rekapitulácia stavby'!E17)</f>
        <v>Ing. Jaroslav Vojtuš, CSc., projekt4you plus, s.r.</v>
      </c>
      <c r="F21" s="38"/>
      <c r="G21" s="38"/>
      <c r="H21" s="38"/>
      <c r="I21" s="147" t="s">
        <v>26</v>
      </c>
      <c r="J21" s="146" t="str">
        <f>IF('Rekapitulácia stavby'!AN17="","",'Rekapitulácia stavby'!AN17)</f>
        <v>2120328760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34</v>
      </c>
      <c r="E23" s="38"/>
      <c r="F23" s="38"/>
      <c r="G23" s="38"/>
      <c r="H23" s="38"/>
      <c r="I23" s="147" t="s">
        <v>24</v>
      </c>
      <c r="J23" s="146" t="str">
        <f>IF('Rekapitulácia stavby'!AN19="","",'Rekapitulácia stavby'!AN19)</f>
        <v>47 894 431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IF('Rekapitulácia stavby'!E20="","",'Rekapitulácia stavby'!E20)</f>
        <v>Ing. Branislav VÁRKOLY, EaCP s.r.o.</v>
      </c>
      <c r="F24" s="38"/>
      <c r="G24" s="38"/>
      <c r="H24" s="38"/>
      <c r="I24" s="147" t="s">
        <v>26</v>
      </c>
      <c r="J24" s="146" t="str">
        <f>IF('Rekapitulácia stavby'!AN20="","",'Rekapitulácia stavby'!AN20)</f>
        <v>2024134937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38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39</v>
      </c>
      <c r="E30" s="38"/>
      <c r="F30" s="38"/>
      <c r="G30" s="38"/>
      <c r="H30" s="38"/>
      <c r="I30" s="144"/>
      <c r="J30" s="157">
        <f>ROUND(J119,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41</v>
      </c>
      <c r="G32" s="38"/>
      <c r="H32" s="38"/>
      <c r="I32" s="159" t="s">
        <v>40</v>
      </c>
      <c r="J32" s="158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43</v>
      </c>
      <c r="E33" s="142" t="s">
        <v>44</v>
      </c>
      <c r="F33" s="161">
        <f>ROUND((SUM(BE119:BE147)),  2)</f>
        <v>0</v>
      </c>
      <c r="G33" s="38"/>
      <c r="H33" s="38"/>
      <c r="I33" s="162">
        <v>0.20000000000000001</v>
      </c>
      <c r="J33" s="161">
        <f>ROUND(((SUM(BE119:BE147))*I33),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45</v>
      </c>
      <c r="F34" s="161">
        <f>ROUND((SUM(BF119:BF147)),  2)</f>
        <v>0</v>
      </c>
      <c r="G34" s="38"/>
      <c r="H34" s="38"/>
      <c r="I34" s="162">
        <v>0.20000000000000001</v>
      </c>
      <c r="J34" s="161">
        <f>ROUND(((SUM(BF119:BF147))*I34),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46</v>
      </c>
      <c r="F35" s="161">
        <f>ROUND((SUM(BG119:BG147)),  2)</f>
        <v>0</v>
      </c>
      <c r="G35" s="38"/>
      <c r="H35" s="38"/>
      <c r="I35" s="162">
        <v>0.20000000000000001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47</v>
      </c>
      <c r="F36" s="161">
        <f>ROUND((SUM(BH119:BH147)),  2)</f>
        <v>0</v>
      </c>
      <c r="G36" s="38"/>
      <c r="H36" s="38"/>
      <c r="I36" s="162">
        <v>0.20000000000000001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48</v>
      </c>
      <c r="F37" s="161">
        <f>ROUND((SUM(BI119:BI147)),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49</v>
      </c>
      <c r="E39" s="165"/>
      <c r="F39" s="165"/>
      <c r="G39" s="166" t="s">
        <v>50</v>
      </c>
      <c r="H39" s="167" t="s">
        <v>51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52</v>
      </c>
      <c r="E50" s="172"/>
      <c r="F50" s="172"/>
      <c r="G50" s="171" t="s">
        <v>53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54</v>
      </c>
      <c r="E61" s="175"/>
      <c r="F61" s="176" t="s">
        <v>55</v>
      </c>
      <c r="G61" s="174" t="s">
        <v>54</v>
      </c>
      <c r="H61" s="175"/>
      <c r="I61" s="177"/>
      <c r="J61" s="178" t="s">
        <v>55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56</v>
      </c>
      <c r="E65" s="179"/>
      <c r="F65" s="179"/>
      <c r="G65" s="171" t="s">
        <v>57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54</v>
      </c>
      <c r="E76" s="175"/>
      <c r="F76" s="176" t="s">
        <v>55</v>
      </c>
      <c r="G76" s="174" t="s">
        <v>54</v>
      </c>
      <c r="H76" s="175"/>
      <c r="I76" s="177"/>
      <c r="J76" s="178" t="s">
        <v>55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119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Obnova bytového domu na ulici Stromová č. 20-22, 040 01 Košice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117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2019/014-09 - Kanalizácia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 xml:space="preserve"> </v>
      </c>
      <c r="G89" s="40"/>
      <c r="H89" s="40"/>
      <c r="I89" s="147" t="s">
        <v>21</v>
      </c>
      <c r="J89" s="79" t="str">
        <f>IF(J12="","",J12)</f>
        <v>13.4.2019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58.2" customHeight="1">
      <c r="A91" s="38"/>
      <c r="B91" s="39"/>
      <c r="C91" s="32" t="s">
        <v>23</v>
      </c>
      <c r="D91" s="40"/>
      <c r="E91" s="40"/>
      <c r="F91" s="27" t="str">
        <f>E15</f>
        <v xml:space="preserve"> </v>
      </c>
      <c r="G91" s="40"/>
      <c r="H91" s="40"/>
      <c r="I91" s="147" t="s">
        <v>29</v>
      </c>
      <c r="J91" s="36" t="str">
        <f>E21</f>
        <v>Ing. Jaroslav Vojtuš, CSc., projekt4you plus, s.r.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3.0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147" t="s">
        <v>34</v>
      </c>
      <c r="J92" s="36" t="str">
        <f>E24</f>
        <v>Ing. Branislav VÁRKOLY, EaCP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120</v>
      </c>
      <c r="D94" s="189"/>
      <c r="E94" s="189"/>
      <c r="F94" s="189"/>
      <c r="G94" s="189"/>
      <c r="H94" s="189"/>
      <c r="I94" s="190"/>
      <c r="J94" s="191" t="s">
        <v>121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122</v>
      </c>
      <c r="D96" s="40"/>
      <c r="E96" s="40"/>
      <c r="F96" s="40"/>
      <c r="G96" s="40"/>
      <c r="H96" s="40"/>
      <c r="I96" s="144"/>
      <c r="J96" s="110">
        <f>J119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123</v>
      </c>
    </row>
    <row r="97" s="9" customFormat="1" ht="24.96" customHeight="1">
      <c r="A97" s="9"/>
      <c r="B97" s="193"/>
      <c r="C97" s="194"/>
      <c r="D97" s="195" t="s">
        <v>128</v>
      </c>
      <c r="E97" s="196"/>
      <c r="F97" s="196"/>
      <c r="G97" s="196"/>
      <c r="H97" s="196"/>
      <c r="I97" s="197"/>
      <c r="J97" s="198">
        <f>J120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1428</v>
      </c>
      <c r="E98" s="203"/>
      <c r="F98" s="203"/>
      <c r="G98" s="203"/>
      <c r="H98" s="203"/>
      <c r="I98" s="204"/>
      <c r="J98" s="205">
        <f>J121</f>
        <v>0</v>
      </c>
      <c r="K98" s="201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93"/>
      <c r="C99" s="194"/>
      <c r="D99" s="195" t="s">
        <v>1318</v>
      </c>
      <c r="E99" s="196"/>
      <c r="F99" s="196"/>
      <c r="G99" s="196"/>
      <c r="H99" s="196"/>
      <c r="I99" s="197"/>
      <c r="J99" s="198">
        <f>J142</f>
        <v>0</v>
      </c>
      <c r="K99" s="194"/>
      <c r="L99" s="19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8"/>
      <c r="B100" s="39"/>
      <c r="C100" s="40"/>
      <c r="D100" s="40"/>
      <c r="E100" s="40"/>
      <c r="F100" s="40"/>
      <c r="G100" s="40"/>
      <c r="H100" s="40"/>
      <c r="I100" s="144"/>
      <c r="J100" s="40"/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183"/>
      <c r="J101" s="67"/>
      <c r="K101" s="67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5" s="2" customFormat="1" ht="6.96" customHeight="1">
      <c r="A105" s="38"/>
      <c r="B105" s="68"/>
      <c r="C105" s="69"/>
      <c r="D105" s="69"/>
      <c r="E105" s="69"/>
      <c r="F105" s="69"/>
      <c r="G105" s="69"/>
      <c r="H105" s="69"/>
      <c r="I105" s="186"/>
      <c r="J105" s="69"/>
      <c r="K105" s="69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24.96" customHeight="1">
      <c r="A106" s="38"/>
      <c r="B106" s="39"/>
      <c r="C106" s="23" t="s">
        <v>132</v>
      </c>
      <c r="D106" s="40"/>
      <c r="E106" s="40"/>
      <c r="F106" s="40"/>
      <c r="G106" s="40"/>
      <c r="H106" s="40"/>
      <c r="I106" s="144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39"/>
      <c r="C107" s="40"/>
      <c r="D107" s="40"/>
      <c r="E107" s="40"/>
      <c r="F107" s="40"/>
      <c r="G107" s="40"/>
      <c r="H107" s="40"/>
      <c r="I107" s="144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15</v>
      </c>
      <c r="D108" s="40"/>
      <c r="E108" s="40"/>
      <c r="F108" s="40"/>
      <c r="G108" s="40"/>
      <c r="H108" s="40"/>
      <c r="I108" s="144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6.5" customHeight="1">
      <c r="A109" s="38"/>
      <c r="B109" s="39"/>
      <c r="C109" s="40"/>
      <c r="D109" s="40"/>
      <c r="E109" s="187" t="str">
        <f>E7</f>
        <v>Obnova bytového domu na ulici Stromová č. 20-22, 040 01 Košice</v>
      </c>
      <c r="F109" s="32"/>
      <c r="G109" s="32"/>
      <c r="H109" s="32"/>
      <c r="I109" s="144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117</v>
      </c>
      <c r="D110" s="40"/>
      <c r="E110" s="40"/>
      <c r="F110" s="40"/>
      <c r="G110" s="40"/>
      <c r="H110" s="40"/>
      <c r="I110" s="144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76" t="str">
        <f>E9</f>
        <v>2019/014-09 - Kanalizácia</v>
      </c>
      <c r="F111" s="40"/>
      <c r="G111" s="40"/>
      <c r="H111" s="40"/>
      <c r="I111" s="144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144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19</v>
      </c>
      <c r="D113" s="40"/>
      <c r="E113" s="40"/>
      <c r="F113" s="27" t="str">
        <f>F12</f>
        <v xml:space="preserve"> </v>
      </c>
      <c r="G113" s="40"/>
      <c r="H113" s="40"/>
      <c r="I113" s="147" t="s">
        <v>21</v>
      </c>
      <c r="J113" s="79" t="str">
        <f>IF(J12="","",J12)</f>
        <v>13.4.2019</v>
      </c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144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58.2" customHeight="1">
      <c r="A115" s="38"/>
      <c r="B115" s="39"/>
      <c r="C115" s="32" t="s">
        <v>23</v>
      </c>
      <c r="D115" s="40"/>
      <c r="E115" s="40"/>
      <c r="F115" s="27" t="str">
        <f>E15</f>
        <v xml:space="preserve"> </v>
      </c>
      <c r="G115" s="40"/>
      <c r="H115" s="40"/>
      <c r="I115" s="147" t="s">
        <v>29</v>
      </c>
      <c r="J115" s="36" t="str">
        <f>E21</f>
        <v>Ing. Jaroslav Vojtuš, CSc., projekt4you plus, s.r.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43.05" customHeight="1">
      <c r="A116" s="38"/>
      <c r="B116" s="39"/>
      <c r="C116" s="32" t="s">
        <v>27</v>
      </c>
      <c r="D116" s="40"/>
      <c r="E116" s="40"/>
      <c r="F116" s="27" t="str">
        <f>IF(E18="","",E18)</f>
        <v>Vyplň údaj</v>
      </c>
      <c r="G116" s="40"/>
      <c r="H116" s="40"/>
      <c r="I116" s="147" t="s">
        <v>34</v>
      </c>
      <c r="J116" s="36" t="str">
        <f>E24</f>
        <v>Ing. Branislav VÁRKOLY, EaCP s.r.o.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0.32" customHeight="1">
      <c r="A117" s="38"/>
      <c r="B117" s="39"/>
      <c r="C117" s="40"/>
      <c r="D117" s="40"/>
      <c r="E117" s="40"/>
      <c r="F117" s="40"/>
      <c r="G117" s="40"/>
      <c r="H117" s="40"/>
      <c r="I117" s="144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11" customFormat="1" ht="29.28" customHeight="1">
      <c r="A118" s="207"/>
      <c r="B118" s="208"/>
      <c r="C118" s="209" t="s">
        <v>133</v>
      </c>
      <c r="D118" s="210" t="s">
        <v>64</v>
      </c>
      <c r="E118" s="210" t="s">
        <v>60</v>
      </c>
      <c r="F118" s="210" t="s">
        <v>61</v>
      </c>
      <c r="G118" s="210" t="s">
        <v>134</v>
      </c>
      <c r="H118" s="210" t="s">
        <v>135</v>
      </c>
      <c r="I118" s="211" t="s">
        <v>136</v>
      </c>
      <c r="J118" s="212" t="s">
        <v>121</v>
      </c>
      <c r="K118" s="213" t="s">
        <v>137</v>
      </c>
      <c r="L118" s="214"/>
      <c r="M118" s="100" t="s">
        <v>1</v>
      </c>
      <c r="N118" s="101" t="s">
        <v>43</v>
      </c>
      <c r="O118" s="101" t="s">
        <v>138</v>
      </c>
      <c r="P118" s="101" t="s">
        <v>139</v>
      </c>
      <c r="Q118" s="101" t="s">
        <v>140</v>
      </c>
      <c r="R118" s="101" t="s">
        <v>141</v>
      </c>
      <c r="S118" s="101" t="s">
        <v>142</v>
      </c>
      <c r="T118" s="102" t="s">
        <v>143</v>
      </c>
      <c r="U118" s="207"/>
      <c r="V118" s="207"/>
      <c r="W118" s="207"/>
      <c r="X118" s="207"/>
      <c r="Y118" s="207"/>
      <c r="Z118" s="207"/>
      <c r="AA118" s="207"/>
      <c r="AB118" s="207"/>
      <c r="AC118" s="207"/>
      <c r="AD118" s="207"/>
      <c r="AE118" s="207"/>
    </row>
    <row r="119" s="2" customFormat="1" ht="22.8" customHeight="1">
      <c r="A119" s="38"/>
      <c r="B119" s="39"/>
      <c r="C119" s="107" t="s">
        <v>122</v>
      </c>
      <c r="D119" s="40"/>
      <c r="E119" s="40"/>
      <c r="F119" s="40"/>
      <c r="G119" s="40"/>
      <c r="H119" s="40"/>
      <c r="I119" s="144"/>
      <c r="J119" s="215">
        <f>BK119</f>
        <v>0</v>
      </c>
      <c r="K119" s="40"/>
      <c r="L119" s="44"/>
      <c r="M119" s="103"/>
      <c r="N119" s="216"/>
      <c r="O119" s="104"/>
      <c r="P119" s="217">
        <f>P120+P142</f>
        <v>0</v>
      </c>
      <c r="Q119" s="104"/>
      <c r="R119" s="217">
        <f>R120+R142</f>
        <v>0</v>
      </c>
      <c r="S119" s="104"/>
      <c r="T119" s="218">
        <f>T120+T142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78</v>
      </c>
      <c r="AU119" s="17" t="s">
        <v>123</v>
      </c>
      <c r="BK119" s="219">
        <f>BK120+BK142</f>
        <v>0</v>
      </c>
    </row>
    <row r="120" s="12" customFormat="1" ht="25.92" customHeight="1">
      <c r="A120" s="12"/>
      <c r="B120" s="220"/>
      <c r="C120" s="221"/>
      <c r="D120" s="222" t="s">
        <v>78</v>
      </c>
      <c r="E120" s="223" t="s">
        <v>412</v>
      </c>
      <c r="F120" s="223" t="s">
        <v>413</v>
      </c>
      <c r="G120" s="221"/>
      <c r="H120" s="221"/>
      <c r="I120" s="224"/>
      <c r="J120" s="225">
        <f>BK120</f>
        <v>0</v>
      </c>
      <c r="K120" s="221"/>
      <c r="L120" s="226"/>
      <c r="M120" s="227"/>
      <c r="N120" s="228"/>
      <c r="O120" s="228"/>
      <c r="P120" s="229">
        <f>P121</f>
        <v>0</v>
      </c>
      <c r="Q120" s="228"/>
      <c r="R120" s="229">
        <f>R121</f>
        <v>0</v>
      </c>
      <c r="S120" s="228"/>
      <c r="T120" s="230">
        <f>T121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31" t="s">
        <v>154</v>
      </c>
      <c r="AT120" s="232" t="s">
        <v>78</v>
      </c>
      <c r="AU120" s="232" t="s">
        <v>79</v>
      </c>
      <c r="AY120" s="231" t="s">
        <v>146</v>
      </c>
      <c r="BK120" s="233">
        <f>BK121</f>
        <v>0</v>
      </c>
    </row>
    <row r="121" s="12" customFormat="1" ht="22.8" customHeight="1">
      <c r="A121" s="12"/>
      <c r="B121" s="220"/>
      <c r="C121" s="221"/>
      <c r="D121" s="222" t="s">
        <v>78</v>
      </c>
      <c r="E121" s="234" t="s">
        <v>1429</v>
      </c>
      <c r="F121" s="234" t="s">
        <v>1430</v>
      </c>
      <c r="G121" s="221"/>
      <c r="H121" s="221"/>
      <c r="I121" s="224"/>
      <c r="J121" s="235">
        <f>BK121</f>
        <v>0</v>
      </c>
      <c r="K121" s="221"/>
      <c r="L121" s="226"/>
      <c r="M121" s="227"/>
      <c r="N121" s="228"/>
      <c r="O121" s="228"/>
      <c r="P121" s="229">
        <f>SUM(P122:P141)</f>
        <v>0</v>
      </c>
      <c r="Q121" s="228"/>
      <c r="R121" s="229">
        <f>SUM(R122:R141)</f>
        <v>0</v>
      </c>
      <c r="S121" s="228"/>
      <c r="T121" s="230">
        <f>SUM(T122:T141)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31" t="s">
        <v>154</v>
      </c>
      <c r="AT121" s="232" t="s">
        <v>78</v>
      </c>
      <c r="AU121" s="232" t="s">
        <v>87</v>
      </c>
      <c r="AY121" s="231" t="s">
        <v>146</v>
      </c>
      <c r="BK121" s="233">
        <f>SUM(BK122:BK141)</f>
        <v>0</v>
      </c>
    </row>
    <row r="122" s="2" customFormat="1" ht="24" customHeight="1">
      <c r="A122" s="38"/>
      <c r="B122" s="39"/>
      <c r="C122" s="236" t="s">
        <v>87</v>
      </c>
      <c r="D122" s="236" t="s">
        <v>149</v>
      </c>
      <c r="E122" s="237" t="s">
        <v>1431</v>
      </c>
      <c r="F122" s="238" t="s">
        <v>1432</v>
      </c>
      <c r="G122" s="239" t="s">
        <v>198</v>
      </c>
      <c r="H122" s="240">
        <v>21</v>
      </c>
      <c r="I122" s="241"/>
      <c r="J122" s="242">
        <f>ROUND(I122*H122,2)</f>
        <v>0</v>
      </c>
      <c r="K122" s="243"/>
      <c r="L122" s="44"/>
      <c r="M122" s="244" t="s">
        <v>1</v>
      </c>
      <c r="N122" s="245" t="s">
        <v>45</v>
      </c>
      <c r="O122" s="91"/>
      <c r="P122" s="246">
        <f>O122*H122</f>
        <v>0</v>
      </c>
      <c r="Q122" s="246">
        <v>0</v>
      </c>
      <c r="R122" s="246">
        <f>Q122*H122</f>
        <v>0</v>
      </c>
      <c r="S122" s="246">
        <v>0</v>
      </c>
      <c r="T122" s="247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48" t="s">
        <v>262</v>
      </c>
      <c r="AT122" s="248" t="s">
        <v>149</v>
      </c>
      <c r="AU122" s="248" t="s">
        <v>154</v>
      </c>
      <c r="AY122" s="17" t="s">
        <v>146</v>
      </c>
      <c r="BE122" s="249">
        <f>IF(N122="základná",J122,0)</f>
        <v>0</v>
      </c>
      <c r="BF122" s="249">
        <f>IF(N122="znížená",J122,0)</f>
        <v>0</v>
      </c>
      <c r="BG122" s="249">
        <f>IF(N122="zákl. prenesená",J122,0)</f>
        <v>0</v>
      </c>
      <c r="BH122" s="249">
        <f>IF(N122="zníž. prenesená",J122,0)</f>
        <v>0</v>
      </c>
      <c r="BI122" s="249">
        <f>IF(N122="nulová",J122,0)</f>
        <v>0</v>
      </c>
      <c r="BJ122" s="17" t="s">
        <v>154</v>
      </c>
      <c r="BK122" s="249">
        <f>ROUND(I122*H122,2)</f>
        <v>0</v>
      </c>
      <c r="BL122" s="17" t="s">
        <v>262</v>
      </c>
      <c r="BM122" s="248" t="s">
        <v>154</v>
      </c>
    </row>
    <row r="123" s="2" customFormat="1" ht="16.5" customHeight="1">
      <c r="A123" s="38"/>
      <c r="B123" s="39"/>
      <c r="C123" s="236" t="s">
        <v>154</v>
      </c>
      <c r="D123" s="236" t="s">
        <v>149</v>
      </c>
      <c r="E123" s="237" t="s">
        <v>1433</v>
      </c>
      <c r="F123" s="238" t="s">
        <v>1434</v>
      </c>
      <c r="G123" s="239" t="s">
        <v>198</v>
      </c>
      <c r="H123" s="240">
        <v>3</v>
      </c>
      <c r="I123" s="241"/>
      <c r="J123" s="242">
        <f>ROUND(I123*H123,2)</f>
        <v>0</v>
      </c>
      <c r="K123" s="243"/>
      <c r="L123" s="44"/>
      <c r="M123" s="244" t="s">
        <v>1</v>
      </c>
      <c r="N123" s="245" t="s">
        <v>45</v>
      </c>
      <c r="O123" s="91"/>
      <c r="P123" s="246">
        <f>O123*H123</f>
        <v>0</v>
      </c>
      <c r="Q123" s="246">
        <v>0</v>
      </c>
      <c r="R123" s="246">
        <f>Q123*H123</f>
        <v>0</v>
      </c>
      <c r="S123" s="246">
        <v>0</v>
      </c>
      <c r="T123" s="247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48" t="s">
        <v>262</v>
      </c>
      <c r="AT123" s="248" t="s">
        <v>149</v>
      </c>
      <c r="AU123" s="248" t="s">
        <v>154</v>
      </c>
      <c r="AY123" s="17" t="s">
        <v>146</v>
      </c>
      <c r="BE123" s="249">
        <f>IF(N123="základná",J123,0)</f>
        <v>0</v>
      </c>
      <c r="BF123" s="249">
        <f>IF(N123="znížená",J123,0)</f>
        <v>0</v>
      </c>
      <c r="BG123" s="249">
        <f>IF(N123="zákl. prenesená",J123,0)</f>
        <v>0</v>
      </c>
      <c r="BH123" s="249">
        <f>IF(N123="zníž. prenesená",J123,0)</f>
        <v>0</v>
      </c>
      <c r="BI123" s="249">
        <f>IF(N123="nulová",J123,0)</f>
        <v>0</v>
      </c>
      <c r="BJ123" s="17" t="s">
        <v>154</v>
      </c>
      <c r="BK123" s="249">
        <f>ROUND(I123*H123,2)</f>
        <v>0</v>
      </c>
      <c r="BL123" s="17" t="s">
        <v>262</v>
      </c>
      <c r="BM123" s="248" t="s">
        <v>153</v>
      </c>
    </row>
    <row r="124" s="2" customFormat="1" ht="16.5" customHeight="1">
      <c r="A124" s="38"/>
      <c r="B124" s="39"/>
      <c r="C124" s="236" t="s">
        <v>159</v>
      </c>
      <c r="D124" s="236" t="s">
        <v>149</v>
      </c>
      <c r="E124" s="237" t="s">
        <v>1435</v>
      </c>
      <c r="F124" s="238" t="s">
        <v>1436</v>
      </c>
      <c r="G124" s="239" t="s">
        <v>198</v>
      </c>
      <c r="H124" s="240">
        <v>15</v>
      </c>
      <c r="I124" s="241"/>
      <c r="J124" s="242">
        <f>ROUND(I124*H124,2)</f>
        <v>0</v>
      </c>
      <c r="K124" s="243"/>
      <c r="L124" s="44"/>
      <c r="M124" s="244" t="s">
        <v>1</v>
      </c>
      <c r="N124" s="245" t="s">
        <v>45</v>
      </c>
      <c r="O124" s="91"/>
      <c r="P124" s="246">
        <f>O124*H124</f>
        <v>0</v>
      </c>
      <c r="Q124" s="246">
        <v>0</v>
      </c>
      <c r="R124" s="246">
        <f>Q124*H124</f>
        <v>0</v>
      </c>
      <c r="S124" s="246">
        <v>0</v>
      </c>
      <c r="T124" s="247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48" t="s">
        <v>262</v>
      </c>
      <c r="AT124" s="248" t="s">
        <v>149</v>
      </c>
      <c r="AU124" s="248" t="s">
        <v>154</v>
      </c>
      <c r="AY124" s="17" t="s">
        <v>146</v>
      </c>
      <c r="BE124" s="249">
        <f>IF(N124="základná",J124,0)</f>
        <v>0</v>
      </c>
      <c r="BF124" s="249">
        <f>IF(N124="znížená",J124,0)</f>
        <v>0</v>
      </c>
      <c r="BG124" s="249">
        <f>IF(N124="zákl. prenesená",J124,0)</f>
        <v>0</v>
      </c>
      <c r="BH124" s="249">
        <f>IF(N124="zníž. prenesená",J124,0)</f>
        <v>0</v>
      </c>
      <c r="BI124" s="249">
        <f>IF(N124="nulová",J124,0)</f>
        <v>0</v>
      </c>
      <c r="BJ124" s="17" t="s">
        <v>154</v>
      </c>
      <c r="BK124" s="249">
        <f>ROUND(I124*H124,2)</f>
        <v>0</v>
      </c>
      <c r="BL124" s="17" t="s">
        <v>262</v>
      </c>
      <c r="BM124" s="248" t="s">
        <v>147</v>
      </c>
    </row>
    <row r="125" s="2" customFormat="1" ht="16.5" customHeight="1">
      <c r="A125" s="38"/>
      <c r="B125" s="39"/>
      <c r="C125" s="236" t="s">
        <v>153</v>
      </c>
      <c r="D125" s="236" t="s">
        <v>149</v>
      </c>
      <c r="E125" s="237" t="s">
        <v>1437</v>
      </c>
      <c r="F125" s="238" t="s">
        <v>1438</v>
      </c>
      <c r="G125" s="239" t="s">
        <v>198</v>
      </c>
      <c r="H125" s="240">
        <v>6</v>
      </c>
      <c r="I125" s="241"/>
      <c r="J125" s="242">
        <f>ROUND(I125*H125,2)</f>
        <v>0</v>
      </c>
      <c r="K125" s="243"/>
      <c r="L125" s="44"/>
      <c r="M125" s="244" t="s">
        <v>1</v>
      </c>
      <c r="N125" s="245" t="s">
        <v>45</v>
      </c>
      <c r="O125" s="91"/>
      <c r="P125" s="246">
        <f>O125*H125</f>
        <v>0</v>
      </c>
      <c r="Q125" s="246">
        <v>0</v>
      </c>
      <c r="R125" s="246">
        <f>Q125*H125</f>
        <v>0</v>
      </c>
      <c r="S125" s="246">
        <v>0</v>
      </c>
      <c r="T125" s="247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48" t="s">
        <v>262</v>
      </c>
      <c r="AT125" s="248" t="s">
        <v>149</v>
      </c>
      <c r="AU125" s="248" t="s">
        <v>154</v>
      </c>
      <c r="AY125" s="17" t="s">
        <v>146</v>
      </c>
      <c r="BE125" s="249">
        <f>IF(N125="základná",J125,0)</f>
        <v>0</v>
      </c>
      <c r="BF125" s="249">
        <f>IF(N125="znížená",J125,0)</f>
        <v>0</v>
      </c>
      <c r="BG125" s="249">
        <f>IF(N125="zákl. prenesená",J125,0)</f>
        <v>0</v>
      </c>
      <c r="BH125" s="249">
        <f>IF(N125="zníž. prenesená",J125,0)</f>
        <v>0</v>
      </c>
      <c r="BI125" s="249">
        <f>IF(N125="nulová",J125,0)</f>
        <v>0</v>
      </c>
      <c r="BJ125" s="17" t="s">
        <v>154</v>
      </c>
      <c r="BK125" s="249">
        <f>ROUND(I125*H125,2)</f>
        <v>0</v>
      </c>
      <c r="BL125" s="17" t="s">
        <v>262</v>
      </c>
      <c r="BM125" s="248" t="s">
        <v>195</v>
      </c>
    </row>
    <row r="126" s="2" customFormat="1" ht="16.5" customHeight="1">
      <c r="A126" s="38"/>
      <c r="B126" s="39"/>
      <c r="C126" s="236" t="s">
        <v>182</v>
      </c>
      <c r="D126" s="236" t="s">
        <v>149</v>
      </c>
      <c r="E126" s="237" t="s">
        <v>1439</v>
      </c>
      <c r="F126" s="238" t="s">
        <v>1440</v>
      </c>
      <c r="G126" s="239" t="s">
        <v>387</v>
      </c>
      <c r="H126" s="240">
        <v>1</v>
      </c>
      <c r="I126" s="241"/>
      <c r="J126" s="242">
        <f>ROUND(I126*H126,2)</f>
        <v>0</v>
      </c>
      <c r="K126" s="243"/>
      <c r="L126" s="44"/>
      <c r="M126" s="244" t="s">
        <v>1</v>
      </c>
      <c r="N126" s="245" t="s">
        <v>45</v>
      </c>
      <c r="O126" s="91"/>
      <c r="P126" s="246">
        <f>O126*H126</f>
        <v>0</v>
      </c>
      <c r="Q126" s="246">
        <v>0</v>
      </c>
      <c r="R126" s="246">
        <f>Q126*H126</f>
        <v>0</v>
      </c>
      <c r="S126" s="246">
        <v>0</v>
      </c>
      <c r="T126" s="247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48" t="s">
        <v>262</v>
      </c>
      <c r="AT126" s="248" t="s">
        <v>149</v>
      </c>
      <c r="AU126" s="248" t="s">
        <v>154</v>
      </c>
      <c r="AY126" s="17" t="s">
        <v>146</v>
      </c>
      <c r="BE126" s="249">
        <f>IF(N126="základná",J126,0)</f>
        <v>0</v>
      </c>
      <c r="BF126" s="249">
        <f>IF(N126="znížená",J126,0)</f>
        <v>0</v>
      </c>
      <c r="BG126" s="249">
        <f>IF(N126="zákl. prenesená",J126,0)</f>
        <v>0</v>
      </c>
      <c r="BH126" s="249">
        <f>IF(N126="zníž. prenesená",J126,0)</f>
        <v>0</v>
      </c>
      <c r="BI126" s="249">
        <f>IF(N126="nulová",J126,0)</f>
        <v>0</v>
      </c>
      <c r="BJ126" s="17" t="s">
        <v>154</v>
      </c>
      <c r="BK126" s="249">
        <f>ROUND(I126*H126,2)</f>
        <v>0</v>
      </c>
      <c r="BL126" s="17" t="s">
        <v>262</v>
      </c>
      <c r="BM126" s="248" t="s">
        <v>206</v>
      </c>
    </row>
    <row r="127" s="2" customFormat="1" ht="16.5" customHeight="1">
      <c r="A127" s="38"/>
      <c r="B127" s="39"/>
      <c r="C127" s="236" t="s">
        <v>147</v>
      </c>
      <c r="D127" s="236" t="s">
        <v>149</v>
      </c>
      <c r="E127" s="237" t="s">
        <v>1441</v>
      </c>
      <c r="F127" s="238" t="s">
        <v>1442</v>
      </c>
      <c r="G127" s="239" t="s">
        <v>387</v>
      </c>
      <c r="H127" s="240">
        <v>1</v>
      </c>
      <c r="I127" s="241"/>
      <c r="J127" s="242">
        <f>ROUND(I127*H127,2)</f>
        <v>0</v>
      </c>
      <c r="K127" s="243"/>
      <c r="L127" s="44"/>
      <c r="M127" s="244" t="s">
        <v>1</v>
      </c>
      <c r="N127" s="245" t="s">
        <v>45</v>
      </c>
      <c r="O127" s="91"/>
      <c r="P127" s="246">
        <f>O127*H127</f>
        <v>0</v>
      </c>
      <c r="Q127" s="246">
        <v>0</v>
      </c>
      <c r="R127" s="246">
        <f>Q127*H127</f>
        <v>0</v>
      </c>
      <c r="S127" s="246">
        <v>0</v>
      </c>
      <c r="T127" s="24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48" t="s">
        <v>262</v>
      </c>
      <c r="AT127" s="248" t="s">
        <v>149</v>
      </c>
      <c r="AU127" s="248" t="s">
        <v>154</v>
      </c>
      <c r="AY127" s="17" t="s">
        <v>146</v>
      </c>
      <c r="BE127" s="249">
        <f>IF(N127="základná",J127,0)</f>
        <v>0</v>
      </c>
      <c r="BF127" s="249">
        <f>IF(N127="znížená",J127,0)</f>
        <v>0</v>
      </c>
      <c r="BG127" s="249">
        <f>IF(N127="zákl. prenesená",J127,0)</f>
        <v>0</v>
      </c>
      <c r="BH127" s="249">
        <f>IF(N127="zníž. prenesená",J127,0)</f>
        <v>0</v>
      </c>
      <c r="BI127" s="249">
        <f>IF(N127="nulová",J127,0)</f>
        <v>0</v>
      </c>
      <c r="BJ127" s="17" t="s">
        <v>154</v>
      </c>
      <c r="BK127" s="249">
        <f>ROUND(I127*H127,2)</f>
        <v>0</v>
      </c>
      <c r="BL127" s="17" t="s">
        <v>262</v>
      </c>
      <c r="BM127" s="248" t="s">
        <v>262</v>
      </c>
    </row>
    <row r="128" s="2" customFormat="1" ht="16.5" customHeight="1">
      <c r="A128" s="38"/>
      <c r="B128" s="39"/>
      <c r="C128" s="236" t="s">
        <v>190</v>
      </c>
      <c r="D128" s="236" t="s">
        <v>149</v>
      </c>
      <c r="E128" s="237" t="s">
        <v>1443</v>
      </c>
      <c r="F128" s="238" t="s">
        <v>1444</v>
      </c>
      <c r="G128" s="239" t="s">
        <v>387</v>
      </c>
      <c r="H128" s="240">
        <v>3</v>
      </c>
      <c r="I128" s="241"/>
      <c r="J128" s="242">
        <f>ROUND(I128*H128,2)</f>
        <v>0</v>
      </c>
      <c r="K128" s="243"/>
      <c r="L128" s="44"/>
      <c r="M128" s="244" t="s">
        <v>1</v>
      </c>
      <c r="N128" s="245" t="s">
        <v>45</v>
      </c>
      <c r="O128" s="91"/>
      <c r="P128" s="246">
        <f>O128*H128</f>
        <v>0</v>
      </c>
      <c r="Q128" s="246">
        <v>0</v>
      </c>
      <c r="R128" s="246">
        <f>Q128*H128</f>
        <v>0</v>
      </c>
      <c r="S128" s="246">
        <v>0</v>
      </c>
      <c r="T128" s="24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48" t="s">
        <v>262</v>
      </c>
      <c r="AT128" s="248" t="s">
        <v>149</v>
      </c>
      <c r="AU128" s="248" t="s">
        <v>154</v>
      </c>
      <c r="AY128" s="17" t="s">
        <v>146</v>
      </c>
      <c r="BE128" s="249">
        <f>IF(N128="základná",J128,0)</f>
        <v>0</v>
      </c>
      <c r="BF128" s="249">
        <f>IF(N128="znížená",J128,0)</f>
        <v>0</v>
      </c>
      <c r="BG128" s="249">
        <f>IF(N128="zákl. prenesená",J128,0)</f>
        <v>0</v>
      </c>
      <c r="BH128" s="249">
        <f>IF(N128="zníž. prenesená",J128,0)</f>
        <v>0</v>
      </c>
      <c r="BI128" s="249">
        <f>IF(N128="nulová",J128,0)</f>
        <v>0</v>
      </c>
      <c r="BJ128" s="17" t="s">
        <v>154</v>
      </c>
      <c r="BK128" s="249">
        <f>ROUND(I128*H128,2)</f>
        <v>0</v>
      </c>
      <c r="BL128" s="17" t="s">
        <v>262</v>
      </c>
      <c r="BM128" s="248" t="s">
        <v>292</v>
      </c>
    </row>
    <row r="129" s="2" customFormat="1" ht="16.5" customHeight="1">
      <c r="A129" s="38"/>
      <c r="B129" s="39"/>
      <c r="C129" s="283" t="s">
        <v>195</v>
      </c>
      <c r="D129" s="283" t="s">
        <v>438</v>
      </c>
      <c r="E129" s="284" t="s">
        <v>1445</v>
      </c>
      <c r="F129" s="285" t="s">
        <v>1446</v>
      </c>
      <c r="G129" s="286" t="s">
        <v>387</v>
      </c>
      <c r="H129" s="287">
        <v>3</v>
      </c>
      <c r="I129" s="288"/>
      <c r="J129" s="289">
        <f>ROUND(I129*H129,2)</f>
        <v>0</v>
      </c>
      <c r="K129" s="290"/>
      <c r="L129" s="291"/>
      <c r="M129" s="292" t="s">
        <v>1</v>
      </c>
      <c r="N129" s="293" t="s">
        <v>45</v>
      </c>
      <c r="O129" s="91"/>
      <c r="P129" s="246">
        <f>O129*H129</f>
        <v>0</v>
      </c>
      <c r="Q129" s="246">
        <v>0</v>
      </c>
      <c r="R129" s="246">
        <f>Q129*H129</f>
        <v>0</v>
      </c>
      <c r="S129" s="246">
        <v>0</v>
      </c>
      <c r="T129" s="247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48" t="s">
        <v>362</v>
      </c>
      <c r="AT129" s="248" t="s">
        <v>438</v>
      </c>
      <c r="AU129" s="248" t="s">
        <v>154</v>
      </c>
      <c r="AY129" s="17" t="s">
        <v>146</v>
      </c>
      <c r="BE129" s="249">
        <f>IF(N129="základná",J129,0)</f>
        <v>0</v>
      </c>
      <c r="BF129" s="249">
        <f>IF(N129="znížená",J129,0)</f>
        <v>0</v>
      </c>
      <c r="BG129" s="249">
        <f>IF(N129="zákl. prenesená",J129,0)</f>
        <v>0</v>
      </c>
      <c r="BH129" s="249">
        <f>IF(N129="zníž. prenesená",J129,0)</f>
        <v>0</v>
      </c>
      <c r="BI129" s="249">
        <f>IF(N129="nulová",J129,0)</f>
        <v>0</v>
      </c>
      <c r="BJ129" s="17" t="s">
        <v>154</v>
      </c>
      <c r="BK129" s="249">
        <f>ROUND(I129*H129,2)</f>
        <v>0</v>
      </c>
      <c r="BL129" s="17" t="s">
        <v>262</v>
      </c>
      <c r="BM129" s="248" t="s">
        <v>304</v>
      </c>
    </row>
    <row r="130" s="2" customFormat="1" ht="16.5" customHeight="1">
      <c r="A130" s="38"/>
      <c r="B130" s="39"/>
      <c r="C130" s="236" t="s">
        <v>200</v>
      </c>
      <c r="D130" s="236" t="s">
        <v>149</v>
      </c>
      <c r="E130" s="237" t="s">
        <v>1447</v>
      </c>
      <c r="F130" s="238" t="s">
        <v>1448</v>
      </c>
      <c r="G130" s="239" t="s">
        <v>387</v>
      </c>
      <c r="H130" s="240">
        <v>2</v>
      </c>
      <c r="I130" s="241"/>
      <c r="J130" s="242">
        <f>ROUND(I130*H130,2)</f>
        <v>0</v>
      </c>
      <c r="K130" s="243"/>
      <c r="L130" s="44"/>
      <c r="M130" s="244" t="s">
        <v>1</v>
      </c>
      <c r="N130" s="245" t="s">
        <v>45</v>
      </c>
      <c r="O130" s="91"/>
      <c r="P130" s="246">
        <f>O130*H130</f>
        <v>0</v>
      </c>
      <c r="Q130" s="246">
        <v>0</v>
      </c>
      <c r="R130" s="246">
        <f>Q130*H130</f>
        <v>0</v>
      </c>
      <c r="S130" s="246">
        <v>0</v>
      </c>
      <c r="T130" s="24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48" t="s">
        <v>262</v>
      </c>
      <c r="AT130" s="248" t="s">
        <v>149</v>
      </c>
      <c r="AU130" s="248" t="s">
        <v>154</v>
      </c>
      <c r="AY130" s="17" t="s">
        <v>146</v>
      </c>
      <c r="BE130" s="249">
        <f>IF(N130="základná",J130,0)</f>
        <v>0</v>
      </c>
      <c r="BF130" s="249">
        <f>IF(N130="znížená",J130,0)</f>
        <v>0</v>
      </c>
      <c r="BG130" s="249">
        <f>IF(N130="zákl. prenesená",J130,0)</f>
        <v>0</v>
      </c>
      <c r="BH130" s="249">
        <f>IF(N130="zníž. prenesená",J130,0)</f>
        <v>0</v>
      </c>
      <c r="BI130" s="249">
        <f>IF(N130="nulová",J130,0)</f>
        <v>0</v>
      </c>
      <c r="BJ130" s="17" t="s">
        <v>154</v>
      </c>
      <c r="BK130" s="249">
        <f>ROUND(I130*H130,2)</f>
        <v>0</v>
      </c>
      <c r="BL130" s="17" t="s">
        <v>262</v>
      </c>
      <c r="BM130" s="248" t="s">
        <v>314</v>
      </c>
    </row>
    <row r="131" s="2" customFormat="1" ht="16.5" customHeight="1">
      <c r="A131" s="38"/>
      <c r="B131" s="39"/>
      <c r="C131" s="283" t="s">
        <v>206</v>
      </c>
      <c r="D131" s="283" t="s">
        <v>438</v>
      </c>
      <c r="E131" s="284" t="s">
        <v>1449</v>
      </c>
      <c r="F131" s="285" t="s">
        <v>1450</v>
      </c>
      <c r="G131" s="286" t="s">
        <v>387</v>
      </c>
      <c r="H131" s="287">
        <v>1</v>
      </c>
      <c r="I131" s="288"/>
      <c r="J131" s="289">
        <f>ROUND(I131*H131,2)</f>
        <v>0</v>
      </c>
      <c r="K131" s="290"/>
      <c r="L131" s="291"/>
      <c r="M131" s="292" t="s">
        <v>1</v>
      </c>
      <c r="N131" s="293" t="s">
        <v>45</v>
      </c>
      <c r="O131" s="91"/>
      <c r="P131" s="246">
        <f>O131*H131</f>
        <v>0</v>
      </c>
      <c r="Q131" s="246">
        <v>0</v>
      </c>
      <c r="R131" s="246">
        <f>Q131*H131</f>
        <v>0</v>
      </c>
      <c r="S131" s="246">
        <v>0</v>
      </c>
      <c r="T131" s="24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48" t="s">
        <v>362</v>
      </c>
      <c r="AT131" s="248" t="s">
        <v>438</v>
      </c>
      <c r="AU131" s="248" t="s">
        <v>154</v>
      </c>
      <c r="AY131" s="17" t="s">
        <v>146</v>
      </c>
      <c r="BE131" s="249">
        <f>IF(N131="základná",J131,0)</f>
        <v>0</v>
      </c>
      <c r="BF131" s="249">
        <f>IF(N131="znížená",J131,0)</f>
        <v>0</v>
      </c>
      <c r="BG131" s="249">
        <f>IF(N131="zákl. prenesená",J131,0)</f>
        <v>0</v>
      </c>
      <c r="BH131" s="249">
        <f>IF(N131="zníž. prenesená",J131,0)</f>
        <v>0</v>
      </c>
      <c r="BI131" s="249">
        <f>IF(N131="nulová",J131,0)</f>
        <v>0</v>
      </c>
      <c r="BJ131" s="17" t="s">
        <v>154</v>
      </c>
      <c r="BK131" s="249">
        <f>ROUND(I131*H131,2)</f>
        <v>0</v>
      </c>
      <c r="BL131" s="17" t="s">
        <v>262</v>
      </c>
      <c r="BM131" s="248" t="s">
        <v>331</v>
      </c>
    </row>
    <row r="132" s="2" customFormat="1" ht="16.5" customHeight="1">
      <c r="A132" s="38"/>
      <c r="B132" s="39"/>
      <c r="C132" s="283" t="s">
        <v>210</v>
      </c>
      <c r="D132" s="283" t="s">
        <v>438</v>
      </c>
      <c r="E132" s="284" t="s">
        <v>1451</v>
      </c>
      <c r="F132" s="285" t="s">
        <v>1452</v>
      </c>
      <c r="G132" s="286" t="s">
        <v>387</v>
      </c>
      <c r="H132" s="287">
        <v>1</v>
      </c>
      <c r="I132" s="288"/>
      <c r="J132" s="289">
        <f>ROUND(I132*H132,2)</f>
        <v>0</v>
      </c>
      <c r="K132" s="290"/>
      <c r="L132" s="291"/>
      <c r="M132" s="292" t="s">
        <v>1</v>
      </c>
      <c r="N132" s="293" t="s">
        <v>45</v>
      </c>
      <c r="O132" s="91"/>
      <c r="P132" s="246">
        <f>O132*H132</f>
        <v>0</v>
      </c>
      <c r="Q132" s="246">
        <v>0</v>
      </c>
      <c r="R132" s="246">
        <f>Q132*H132</f>
        <v>0</v>
      </c>
      <c r="S132" s="246">
        <v>0</v>
      </c>
      <c r="T132" s="24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48" t="s">
        <v>362</v>
      </c>
      <c r="AT132" s="248" t="s">
        <v>438</v>
      </c>
      <c r="AU132" s="248" t="s">
        <v>154</v>
      </c>
      <c r="AY132" s="17" t="s">
        <v>146</v>
      </c>
      <c r="BE132" s="249">
        <f>IF(N132="základná",J132,0)</f>
        <v>0</v>
      </c>
      <c r="BF132" s="249">
        <f>IF(N132="znížená",J132,0)</f>
        <v>0</v>
      </c>
      <c r="BG132" s="249">
        <f>IF(N132="zákl. prenesená",J132,0)</f>
        <v>0</v>
      </c>
      <c r="BH132" s="249">
        <f>IF(N132="zníž. prenesená",J132,0)</f>
        <v>0</v>
      </c>
      <c r="BI132" s="249">
        <f>IF(N132="nulová",J132,0)</f>
        <v>0</v>
      </c>
      <c r="BJ132" s="17" t="s">
        <v>154</v>
      </c>
      <c r="BK132" s="249">
        <f>ROUND(I132*H132,2)</f>
        <v>0</v>
      </c>
      <c r="BL132" s="17" t="s">
        <v>262</v>
      </c>
      <c r="BM132" s="248" t="s">
        <v>352</v>
      </c>
    </row>
    <row r="133" s="2" customFormat="1" ht="16.5" customHeight="1">
      <c r="A133" s="38"/>
      <c r="B133" s="39"/>
      <c r="C133" s="236" t="s">
        <v>222</v>
      </c>
      <c r="D133" s="236" t="s">
        <v>149</v>
      </c>
      <c r="E133" s="237" t="s">
        <v>1453</v>
      </c>
      <c r="F133" s="238" t="s">
        <v>1454</v>
      </c>
      <c r="G133" s="239" t="s">
        <v>387</v>
      </c>
      <c r="H133" s="240">
        <v>3</v>
      </c>
      <c r="I133" s="241"/>
      <c r="J133" s="242">
        <f>ROUND(I133*H133,2)</f>
        <v>0</v>
      </c>
      <c r="K133" s="243"/>
      <c r="L133" s="44"/>
      <c r="M133" s="244" t="s">
        <v>1</v>
      </c>
      <c r="N133" s="245" t="s">
        <v>45</v>
      </c>
      <c r="O133" s="91"/>
      <c r="P133" s="246">
        <f>O133*H133</f>
        <v>0</v>
      </c>
      <c r="Q133" s="246">
        <v>0</v>
      </c>
      <c r="R133" s="246">
        <f>Q133*H133</f>
        <v>0</v>
      </c>
      <c r="S133" s="246">
        <v>0</v>
      </c>
      <c r="T133" s="24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48" t="s">
        <v>262</v>
      </c>
      <c r="AT133" s="248" t="s">
        <v>149</v>
      </c>
      <c r="AU133" s="248" t="s">
        <v>154</v>
      </c>
      <c r="AY133" s="17" t="s">
        <v>146</v>
      </c>
      <c r="BE133" s="249">
        <f>IF(N133="základná",J133,0)</f>
        <v>0</v>
      </c>
      <c r="BF133" s="249">
        <f>IF(N133="znížená",J133,0)</f>
        <v>0</v>
      </c>
      <c r="BG133" s="249">
        <f>IF(N133="zákl. prenesená",J133,0)</f>
        <v>0</v>
      </c>
      <c r="BH133" s="249">
        <f>IF(N133="zníž. prenesená",J133,0)</f>
        <v>0</v>
      </c>
      <c r="BI133" s="249">
        <f>IF(N133="nulová",J133,0)</f>
        <v>0</v>
      </c>
      <c r="BJ133" s="17" t="s">
        <v>154</v>
      </c>
      <c r="BK133" s="249">
        <f>ROUND(I133*H133,2)</f>
        <v>0</v>
      </c>
      <c r="BL133" s="17" t="s">
        <v>262</v>
      </c>
      <c r="BM133" s="248" t="s">
        <v>362</v>
      </c>
    </row>
    <row r="134" s="2" customFormat="1" ht="16.5" customHeight="1">
      <c r="A134" s="38"/>
      <c r="B134" s="39"/>
      <c r="C134" s="283" t="s">
        <v>232</v>
      </c>
      <c r="D134" s="283" t="s">
        <v>438</v>
      </c>
      <c r="E134" s="284" t="s">
        <v>1455</v>
      </c>
      <c r="F134" s="285" t="s">
        <v>1456</v>
      </c>
      <c r="G134" s="286" t="s">
        <v>387</v>
      </c>
      <c r="H134" s="287">
        <v>3</v>
      </c>
      <c r="I134" s="288"/>
      <c r="J134" s="289">
        <f>ROUND(I134*H134,2)</f>
        <v>0</v>
      </c>
      <c r="K134" s="290"/>
      <c r="L134" s="291"/>
      <c r="M134" s="292" t="s">
        <v>1</v>
      </c>
      <c r="N134" s="293" t="s">
        <v>45</v>
      </c>
      <c r="O134" s="91"/>
      <c r="P134" s="246">
        <f>O134*H134</f>
        <v>0</v>
      </c>
      <c r="Q134" s="246">
        <v>0</v>
      </c>
      <c r="R134" s="246">
        <f>Q134*H134</f>
        <v>0</v>
      </c>
      <c r="S134" s="246">
        <v>0</v>
      </c>
      <c r="T134" s="24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48" t="s">
        <v>362</v>
      </c>
      <c r="AT134" s="248" t="s">
        <v>438</v>
      </c>
      <c r="AU134" s="248" t="s">
        <v>154</v>
      </c>
      <c r="AY134" s="17" t="s">
        <v>146</v>
      </c>
      <c r="BE134" s="249">
        <f>IF(N134="základná",J134,0)</f>
        <v>0</v>
      </c>
      <c r="BF134" s="249">
        <f>IF(N134="znížená",J134,0)</f>
        <v>0</v>
      </c>
      <c r="BG134" s="249">
        <f>IF(N134="zákl. prenesená",J134,0)</f>
        <v>0</v>
      </c>
      <c r="BH134" s="249">
        <f>IF(N134="zníž. prenesená",J134,0)</f>
        <v>0</v>
      </c>
      <c r="BI134" s="249">
        <f>IF(N134="nulová",J134,0)</f>
        <v>0</v>
      </c>
      <c r="BJ134" s="17" t="s">
        <v>154</v>
      </c>
      <c r="BK134" s="249">
        <f>ROUND(I134*H134,2)</f>
        <v>0</v>
      </c>
      <c r="BL134" s="17" t="s">
        <v>262</v>
      </c>
      <c r="BM134" s="248" t="s">
        <v>371</v>
      </c>
    </row>
    <row r="135" s="2" customFormat="1" ht="16.5" customHeight="1">
      <c r="A135" s="38"/>
      <c r="B135" s="39"/>
      <c r="C135" s="236" t="s">
        <v>244</v>
      </c>
      <c r="D135" s="236" t="s">
        <v>149</v>
      </c>
      <c r="E135" s="237" t="s">
        <v>1457</v>
      </c>
      <c r="F135" s="238" t="s">
        <v>1458</v>
      </c>
      <c r="G135" s="239" t="s">
        <v>387</v>
      </c>
      <c r="H135" s="240">
        <v>2</v>
      </c>
      <c r="I135" s="241"/>
      <c r="J135" s="242">
        <f>ROUND(I135*H135,2)</f>
        <v>0</v>
      </c>
      <c r="K135" s="243"/>
      <c r="L135" s="44"/>
      <c r="M135" s="244" t="s">
        <v>1</v>
      </c>
      <c r="N135" s="245" t="s">
        <v>45</v>
      </c>
      <c r="O135" s="91"/>
      <c r="P135" s="246">
        <f>O135*H135</f>
        <v>0</v>
      </c>
      <c r="Q135" s="246">
        <v>0</v>
      </c>
      <c r="R135" s="246">
        <f>Q135*H135</f>
        <v>0</v>
      </c>
      <c r="S135" s="246">
        <v>0</v>
      </c>
      <c r="T135" s="24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8" t="s">
        <v>262</v>
      </c>
      <c r="AT135" s="248" t="s">
        <v>149</v>
      </c>
      <c r="AU135" s="248" t="s">
        <v>154</v>
      </c>
      <c r="AY135" s="17" t="s">
        <v>146</v>
      </c>
      <c r="BE135" s="249">
        <f>IF(N135="základná",J135,0)</f>
        <v>0</v>
      </c>
      <c r="BF135" s="249">
        <f>IF(N135="znížená",J135,0)</f>
        <v>0</v>
      </c>
      <c r="BG135" s="249">
        <f>IF(N135="zákl. prenesená",J135,0)</f>
        <v>0</v>
      </c>
      <c r="BH135" s="249">
        <f>IF(N135="zníž. prenesená",J135,0)</f>
        <v>0</v>
      </c>
      <c r="BI135" s="249">
        <f>IF(N135="nulová",J135,0)</f>
        <v>0</v>
      </c>
      <c r="BJ135" s="17" t="s">
        <v>154</v>
      </c>
      <c r="BK135" s="249">
        <f>ROUND(I135*H135,2)</f>
        <v>0</v>
      </c>
      <c r="BL135" s="17" t="s">
        <v>262</v>
      </c>
      <c r="BM135" s="248" t="s">
        <v>380</v>
      </c>
    </row>
    <row r="136" s="2" customFormat="1" ht="16.5" customHeight="1">
      <c r="A136" s="38"/>
      <c r="B136" s="39"/>
      <c r="C136" s="283" t="s">
        <v>253</v>
      </c>
      <c r="D136" s="283" t="s">
        <v>438</v>
      </c>
      <c r="E136" s="284" t="s">
        <v>1459</v>
      </c>
      <c r="F136" s="285" t="s">
        <v>1460</v>
      </c>
      <c r="G136" s="286" t="s">
        <v>387</v>
      </c>
      <c r="H136" s="287">
        <v>2</v>
      </c>
      <c r="I136" s="288"/>
      <c r="J136" s="289">
        <f>ROUND(I136*H136,2)</f>
        <v>0</v>
      </c>
      <c r="K136" s="290"/>
      <c r="L136" s="291"/>
      <c r="M136" s="292" t="s">
        <v>1</v>
      </c>
      <c r="N136" s="293" t="s">
        <v>45</v>
      </c>
      <c r="O136" s="91"/>
      <c r="P136" s="246">
        <f>O136*H136</f>
        <v>0</v>
      </c>
      <c r="Q136" s="246">
        <v>0</v>
      </c>
      <c r="R136" s="246">
        <f>Q136*H136</f>
        <v>0</v>
      </c>
      <c r="S136" s="246">
        <v>0</v>
      </c>
      <c r="T136" s="24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48" t="s">
        <v>362</v>
      </c>
      <c r="AT136" s="248" t="s">
        <v>438</v>
      </c>
      <c r="AU136" s="248" t="s">
        <v>154</v>
      </c>
      <c r="AY136" s="17" t="s">
        <v>146</v>
      </c>
      <c r="BE136" s="249">
        <f>IF(N136="základná",J136,0)</f>
        <v>0</v>
      </c>
      <c r="BF136" s="249">
        <f>IF(N136="znížená",J136,0)</f>
        <v>0</v>
      </c>
      <c r="BG136" s="249">
        <f>IF(N136="zákl. prenesená",J136,0)</f>
        <v>0</v>
      </c>
      <c r="BH136" s="249">
        <f>IF(N136="zníž. prenesená",J136,0)</f>
        <v>0</v>
      </c>
      <c r="BI136" s="249">
        <f>IF(N136="nulová",J136,0)</f>
        <v>0</v>
      </c>
      <c r="BJ136" s="17" t="s">
        <v>154</v>
      </c>
      <c r="BK136" s="249">
        <f>ROUND(I136*H136,2)</f>
        <v>0</v>
      </c>
      <c r="BL136" s="17" t="s">
        <v>262</v>
      </c>
      <c r="BM136" s="248" t="s">
        <v>391</v>
      </c>
    </row>
    <row r="137" s="2" customFormat="1" ht="16.5" customHeight="1">
      <c r="A137" s="38"/>
      <c r="B137" s="39"/>
      <c r="C137" s="236" t="s">
        <v>262</v>
      </c>
      <c r="D137" s="236" t="s">
        <v>149</v>
      </c>
      <c r="E137" s="237" t="s">
        <v>1461</v>
      </c>
      <c r="F137" s="238" t="s">
        <v>1462</v>
      </c>
      <c r="G137" s="239" t="s">
        <v>387</v>
      </c>
      <c r="H137" s="240">
        <v>1</v>
      </c>
      <c r="I137" s="241"/>
      <c r="J137" s="242">
        <f>ROUND(I137*H137,2)</f>
        <v>0</v>
      </c>
      <c r="K137" s="243"/>
      <c r="L137" s="44"/>
      <c r="M137" s="244" t="s">
        <v>1</v>
      </c>
      <c r="N137" s="245" t="s">
        <v>45</v>
      </c>
      <c r="O137" s="91"/>
      <c r="P137" s="246">
        <f>O137*H137</f>
        <v>0</v>
      </c>
      <c r="Q137" s="246">
        <v>0</v>
      </c>
      <c r="R137" s="246">
        <f>Q137*H137</f>
        <v>0</v>
      </c>
      <c r="S137" s="246">
        <v>0</v>
      </c>
      <c r="T137" s="24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48" t="s">
        <v>262</v>
      </c>
      <c r="AT137" s="248" t="s">
        <v>149</v>
      </c>
      <c r="AU137" s="248" t="s">
        <v>154</v>
      </c>
      <c r="AY137" s="17" t="s">
        <v>146</v>
      </c>
      <c r="BE137" s="249">
        <f>IF(N137="základná",J137,0)</f>
        <v>0</v>
      </c>
      <c r="BF137" s="249">
        <f>IF(N137="znížená",J137,0)</f>
        <v>0</v>
      </c>
      <c r="BG137" s="249">
        <f>IF(N137="zákl. prenesená",J137,0)</f>
        <v>0</v>
      </c>
      <c r="BH137" s="249">
        <f>IF(N137="zníž. prenesená",J137,0)</f>
        <v>0</v>
      </c>
      <c r="BI137" s="249">
        <f>IF(N137="nulová",J137,0)</f>
        <v>0</v>
      </c>
      <c r="BJ137" s="17" t="s">
        <v>154</v>
      </c>
      <c r="BK137" s="249">
        <f>ROUND(I137*H137,2)</f>
        <v>0</v>
      </c>
      <c r="BL137" s="17" t="s">
        <v>262</v>
      </c>
      <c r="BM137" s="248" t="s">
        <v>399</v>
      </c>
    </row>
    <row r="138" s="2" customFormat="1" ht="16.5" customHeight="1">
      <c r="A138" s="38"/>
      <c r="B138" s="39"/>
      <c r="C138" s="283" t="s">
        <v>272</v>
      </c>
      <c r="D138" s="283" t="s">
        <v>438</v>
      </c>
      <c r="E138" s="284" t="s">
        <v>1463</v>
      </c>
      <c r="F138" s="285" t="s">
        <v>1464</v>
      </c>
      <c r="G138" s="286" t="s">
        <v>387</v>
      </c>
      <c r="H138" s="287">
        <v>3</v>
      </c>
      <c r="I138" s="288"/>
      <c r="J138" s="289">
        <f>ROUND(I138*H138,2)</f>
        <v>0</v>
      </c>
      <c r="K138" s="290"/>
      <c r="L138" s="291"/>
      <c r="M138" s="292" t="s">
        <v>1</v>
      </c>
      <c r="N138" s="293" t="s">
        <v>45</v>
      </c>
      <c r="O138" s="91"/>
      <c r="P138" s="246">
        <f>O138*H138</f>
        <v>0</v>
      </c>
      <c r="Q138" s="246">
        <v>0</v>
      </c>
      <c r="R138" s="246">
        <f>Q138*H138</f>
        <v>0</v>
      </c>
      <c r="S138" s="246">
        <v>0</v>
      </c>
      <c r="T138" s="24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48" t="s">
        <v>362</v>
      </c>
      <c r="AT138" s="248" t="s">
        <v>438</v>
      </c>
      <c r="AU138" s="248" t="s">
        <v>154</v>
      </c>
      <c r="AY138" s="17" t="s">
        <v>146</v>
      </c>
      <c r="BE138" s="249">
        <f>IF(N138="základná",J138,0)</f>
        <v>0</v>
      </c>
      <c r="BF138" s="249">
        <f>IF(N138="znížená",J138,0)</f>
        <v>0</v>
      </c>
      <c r="BG138" s="249">
        <f>IF(N138="zákl. prenesená",J138,0)</f>
        <v>0</v>
      </c>
      <c r="BH138" s="249">
        <f>IF(N138="zníž. prenesená",J138,0)</f>
        <v>0</v>
      </c>
      <c r="BI138" s="249">
        <f>IF(N138="nulová",J138,0)</f>
        <v>0</v>
      </c>
      <c r="BJ138" s="17" t="s">
        <v>154</v>
      </c>
      <c r="BK138" s="249">
        <f>ROUND(I138*H138,2)</f>
        <v>0</v>
      </c>
      <c r="BL138" s="17" t="s">
        <v>262</v>
      </c>
      <c r="BM138" s="248" t="s">
        <v>407</v>
      </c>
    </row>
    <row r="139" s="2" customFormat="1" ht="16.5" customHeight="1">
      <c r="A139" s="38"/>
      <c r="B139" s="39"/>
      <c r="C139" s="283" t="s">
        <v>276</v>
      </c>
      <c r="D139" s="283" t="s">
        <v>438</v>
      </c>
      <c r="E139" s="284" t="s">
        <v>1465</v>
      </c>
      <c r="F139" s="285" t="s">
        <v>1466</v>
      </c>
      <c r="G139" s="286" t="s">
        <v>387</v>
      </c>
      <c r="H139" s="287">
        <v>1</v>
      </c>
      <c r="I139" s="288"/>
      <c r="J139" s="289">
        <f>ROUND(I139*H139,2)</f>
        <v>0</v>
      </c>
      <c r="K139" s="290"/>
      <c r="L139" s="291"/>
      <c r="M139" s="292" t="s">
        <v>1</v>
      </c>
      <c r="N139" s="293" t="s">
        <v>45</v>
      </c>
      <c r="O139" s="91"/>
      <c r="P139" s="246">
        <f>O139*H139</f>
        <v>0</v>
      </c>
      <c r="Q139" s="246">
        <v>0</v>
      </c>
      <c r="R139" s="246">
        <f>Q139*H139</f>
        <v>0</v>
      </c>
      <c r="S139" s="246">
        <v>0</v>
      </c>
      <c r="T139" s="24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48" t="s">
        <v>362</v>
      </c>
      <c r="AT139" s="248" t="s">
        <v>438</v>
      </c>
      <c r="AU139" s="248" t="s">
        <v>154</v>
      </c>
      <c r="AY139" s="17" t="s">
        <v>146</v>
      </c>
      <c r="BE139" s="249">
        <f>IF(N139="základná",J139,0)</f>
        <v>0</v>
      </c>
      <c r="BF139" s="249">
        <f>IF(N139="znížená",J139,0)</f>
        <v>0</v>
      </c>
      <c r="BG139" s="249">
        <f>IF(N139="zákl. prenesená",J139,0)</f>
        <v>0</v>
      </c>
      <c r="BH139" s="249">
        <f>IF(N139="zníž. prenesená",J139,0)</f>
        <v>0</v>
      </c>
      <c r="BI139" s="249">
        <f>IF(N139="nulová",J139,0)</f>
        <v>0</v>
      </c>
      <c r="BJ139" s="17" t="s">
        <v>154</v>
      </c>
      <c r="BK139" s="249">
        <f>ROUND(I139*H139,2)</f>
        <v>0</v>
      </c>
      <c r="BL139" s="17" t="s">
        <v>262</v>
      </c>
      <c r="BM139" s="248" t="s">
        <v>421</v>
      </c>
    </row>
    <row r="140" s="2" customFormat="1" ht="24" customHeight="1">
      <c r="A140" s="38"/>
      <c r="B140" s="39"/>
      <c r="C140" s="236" t="s">
        <v>280</v>
      </c>
      <c r="D140" s="236" t="s">
        <v>149</v>
      </c>
      <c r="E140" s="237" t="s">
        <v>1467</v>
      </c>
      <c r="F140" s="238" t="s">
        <v>1468</v>
      </c>
      <c r="G140" s="239" t="s">
        <v>355</v>
      </c>
      <c r="H140" s="240">
        <v>21</v>
      </c>
      <c r="I140" s="241"/>
      <c r="J140" s="242">
        <f>ROUND(I140*H140,2)</f>
        <v>0</v>
      </c>
      <c r="K140" s="243"/>
      <c r="L140" s="44"/>
      <c r="M140" s="244" t="s">
        <v>1</v>
      </c>
      <c r="N140" s="245" t="s">
        <v>45</v>
      </c>
      <c r="O140" s="91"/>
      <c r="P140" s="246">
        <f>O140*H140</f>
        <v>0</v>
      </c>
      <c r="Q140" s="246">
        <v>0</v>
      </c>
      <c r="R140" s="246">
        <f>Q140*H140</f>
        <v>0</v>
      </c>
      <c r="S140" s="246">
        <v>0</v>
      </c>
      <c r="T140" s="24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8" t="s">
        <v>262</v>
      </c>
      <c r="AT140" s="248" t="s">
        <v>149</v>
      </c>
      <c r="AU140" s="248" t="s">
        <v>154</v>
      </c>
      <c r="AY140" s="17" t="s">
        <v>146</v>
      </c>
      <c r="BE140" s="249">
        <f>IF(N140="základná",J140,0)</f>
        <v>0</v>
      </c>
      <c r="BF140" s="249">
        <f>IF(N140="znížená",J140,0)</f>
        <v>0</v>
      </c>
      <c r="BG140" s="249">
        <f>IF(N140="zákl. prenesená",J140,0)</f>
        <v>0</v>
      </c>
      <c r="BH140" s="249">
        <f>IF(N140="zníž. prenesená",J140,0)</f>
        <v>0</v>
      </c>
      <c r="BI140" s="249">
        <f>IF(N140="nulová",J140,0)</f>
        <v>0</v>
      </c>
      <c r="BJ140" s="17" t="s">
        <v>154</v>
      </c>
      <c r="BK140" s="249">
        <f>ROUND(I140*H140,2)</f>
        <v>0</v>
      </c>
      <c r="BL140" s="17" t="s">
        <v>262</v>
      </c>
      <c r="BM140" s="248" t="s">
        <v>429</v>
      </c>
    </row>
    <row r="141" s="2" customFormat="1" ht="24" customHeight="1">
      <c r="A141" s="38"/>
      <c r="B141" s="39"/>
      <c r="C141" s="236" t="s">
        <v>7</v>
      </c>
      <c r="D141" s="236" t="s">
        <v>149</v>
      </c>
      <c r="E141" s="237" t="s">
        <v>1469</v>
      </c>
      <c r="F141" s="238" t="s">
        <v>1470</v>
      </c>
      <c r="G141" s="239" t="s">
        <v>355</v>
      </c>
      <c r="H141" s="240">
        <v>0.082000000000000003</v>
      </c>
      <c r="I141" s="241"/>
      <c r="J141" s="242">
        <f>ROUND(I141*H141,2)</f>
        <v>0</v>
      </c>
      <c r="K141" s="243"/>
      <c r="L141" s="44"/>
      <c r="M141" s="244" t="s">
        <v>1</v>
      </c>
      <c r="N141" s="245" t="s">
        <v>45</v>
      </c>
      <c r="O141" s="91"/>
      <c r="P141" s="246">
        <f>O141*H141</f>
        <v>0</v>
      </c>
      <c r="Q141" s="246">
        <v>0</v>
      </c>
      <c r="R141" s="246">
        <f>Q141*H141</f>
        <v>0</v>
      </c>
      <c r="S141" s="246">
        <v>0</v>
      </c>
      <c r="T141" s="24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48" t="s">
        <v>262</v>
      </c>
      <c r="AT141" s="248" t="s">
        <v>149</v>
      </c>
      <c r="AU141" s="248" t="s">
        <v>154</v>
      </c>
      <c r="AY141" s="17" t="s">
        <v>146</v>
      </c>
      <c r="BE141" s="249">
        <f>IF(N141="základná",J141,0)</f>
        <v>0</v>
      </c>
      <c r="BF141" s="249">
        <f>IF(N141="znížená",J141,0)</f>
        <v>0</v>
      </c>
      <c r="BG141" s="249">
        <f>IF(N141="zákl. prenesená",J141,0)</f>
        <v>0</v>
      </c>
      <c r="BH141" s="249">
        <f>IF(N141="zníž. prenesená",J141,0)</f>
        <v>0</v>
      </c>
      <c r="BI141" s="249">
        <f>IF(N141="nulová",J141,0)</f>
        <v>0</v>
      </c>
      <c r="BJ141" s="17" t="s">
        <v>154</v>
      </c>
      <c r="BK141" s="249">
        <f>ROUND(I141*H141,2)</f>
        <v>0</v>
      </c>
      <c r="BL141" s="17" t="s">
        <v>262</v>
      </c>
      <c r="BM141" s="248" t="s">
        <v>437</v>
      </c>
    </row>
    <row r="142" s="12" customFormat="1" ht="25.92" customHeight="1">
      <c r="A142" s="12"/>
      <c r="B142" s="220"/>
      <c r="C142" s="221"/>
      <c r="D142" s="222" t="s">
        <v>78</v>
      </c>
      <c r="E142" s="223" t="s">
        <v>1413</v>
      </c>
      <c r="F142" s="223" t="s">
        <v>1414</v>
      </c>
      <c r="G142" s="221"/>
      <c r="H142" s="221"/>
      <c r="I142" s="224"/>
      <c r="J142" s="225">
        <f>BK142</f>
        <v>0</v>
      </c>
      <c r="K142" s="221"/>
      <c r="L142" s="226"/>
      <c r="M142" s="227"/>
      <c r="N142" s="228"/>
      <c r="O142" s="228"/>
      <c r="P142" s="229">
        <f>SUM(P143:P147)</f>
        <v>0</v>
      </c>
      <c r="Q142" s="228"/>
      <c r="R142" s="229">
        <f>SUM(R143:R147)</f>
        <v>0</v>
      </c>
      <c r="S142" s="228"/>
      <c r="T142" s="230">
        <f>SUM(T143:T147)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31" t="s">
        <v>153</v>
      </c>
      <c r="AT142" s="232" t="s">
        <v>78</v>
      </c>
      <c r="AU142" s="232" t="s">
        <v>79</v>
      </c>
      <c r="AY142" s="231" t="s">
        <v>146</v>
      </c>
      <c r="BK142" s="233">
        <f>SUM(BK143:BK147)</f>
        <v>0</v>
      </c>
    </row>
    <row r="143" s="2" customFormat="1" ht="36" customHeight="1">
      <c r="A143" s="38"/>
      <c r="B143" s="39"/>
      <c r="C143" s="236" t="s">
        <v>287</v>
      </c>
      <c r="D143" s="236" t="s">
        <v>149</v>
      </c>
      <c r="E143" s="237" t="s">
        <v>1415</v>
      </c>
      <c r="F143" s="238" t="s">
        <v>1416</v>
      </c>
      <c r="G143" s="239" t="s">
        <v>1134</v>
      </c>
      <c r="H143" s="240">
        <v>150</v>
      </c>
      <c r="I143" s="241"/>
      <c r="J143" s="242">
        <f>ROUND(I143*H143,2)</f>
        <v>0</v>
      </c>
      <c r="K143" s="243"/>
      <c r="L143" s="44"/>
      <c r="M143" s="244" t="s">
        <v>1</v>
      </c>
      <c r="N143" s="245" t="s">
        <v>45</v>
      </c>
      <c r="O143" s="91"/>
      <c r="P143" s="246">
        <f>O143*H143</f>
        <v>0</v>
      </c>
      <c r="Q143" s="246">
        <v>0</v>
      </c>
      <c r="R143" s="246">
        <f>Q143*H143</f>
        <v>0</v>
      </c>
      <c r="S143" s="246">
        <v>0</v>
      </c>
      <c r="T143" s="24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48" t="s">
        <v>1417</v>
      </c>
      <c r="AT143" s="248" t="s">
        <v>149</v>
      </c>
      <c r="AU143" s="248" t="s">
        <v>87</v>
      </c>
      <c r="AY143" s="17" t="s">
        <v>146</v>
      </c>
      <c r="BE143" s="249">
        <f>IF(N143="základná",J143,0)</f>
        <v>0</v>
      </c>
      <c r="BF143" s="249">
        <f>IF(N143="znížená",J143,0)</f>
        <v>0</v>
      </c>
      <c r="BG143" s="249">
        <f>IF(N143="zákl. prenesená",J143,0)</f>
        <v>0</v>
      </c>
      <c r="BH143" s="249">
        <f>IF(N143="zníž. prenesená",J143,0)</f>
        <v>0</v>
      </c>
      <c r="BI143" s="249">
        <f>IF(N143="nulová",J143,0)</f>
        <v>0</v>
      </c>
      <c r="BJ143" s="17" t="s">
        <v>154</v>
      </c>
      <c r="BK143" s="249">
        <f>ROUND(I143*H143,2)</f>
        <v>0</v>
      </c>
      <c r="BL143" s="17" t="s">
        <v>1417</v>
      </c>
      <c r="BM143" s="248" t="s">
        <v>446</v>
      </c>
    </row>
    <row r="144" s="2" customFormat="1" ht="24" customHeight="1">
      <c r="A144" s="38"/>
      <c r="B144" s="39"/>
      <c r="C144" s="236" t="s">
        <v>292</v>
      </c>
      <c r="D144" s="236" t="s">
        <v>149</v>
      </c>
      <c r="E144" s="237" t="s">
        <v>1418</v>
      </c>
      <c r="F144" s="238" t="s">
        <v>1419</v>
      </c>
      <c r="G144" s="239" t="s">
        <v>1420</v>
      </c>
      <c r="H144" s="240">
        <v>30</v>
      </c>
      <c r="I144" s="241"/>
      <c r="J144" s="242">
        <f>ROUND(I144*H144,2)</f>
        <v>0</v>
      </c>
      <c r="K144" s="243"/>
      <c r="L144" s="44"/>
      <c r="M144" s="244" t="s">
        <v>1</v>
      </c>
      <c r="N144" s="245" t="s">
        <v>45</v>
      </c>
      <c r="O144" s="91"/>
      <c r="P144" s="246">
        <f>O144*H144</f>
        <v>0</v>
      </c>
      <c r="Q144" s="246">
        <v>0</v>
      </c>
      <c r="R144" s="246">
        <f>Q144*H144</f>
        <v>0</v>
      </c>
      <c r="S144" s="246">
        <v>0</v>
      </c>
      <c r="T144" s="24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48" t="s">
        <v>1417</v>
      </c>
      <c r="AT144" s="248" t="s">
        <v>149</v>
      </c>
      <c r="AU144" s="248" t="s">
        <v>87</v>
      </c>
      <c r="AY144" s="17" t="s">
        <v>146</v>
      </c>
      <c r="BE144" s="249">
        <f>IF(N144="základná",J144,0)</f>
        <v>0</v>
      </c>
      <c r="BF144" s="249">
        <f>IF(N144="znížená",J144,0)</f>
        <v>0</v>
      </c>
      <c r="BG144" s="249">
        <f>IF(N144="zákl. prenesená",J144,0)</f>
        <v>0</v>
      </c>
      <c r="BH144" s="249">
        <f>IF(N144="zníž. prenesená",J144,0)</f>
        <v>0</v>
      </c>
      <c r="BI144" s="249">
        <f>IF(N144="nulová",J144,0)</f>
        <v>0</v>
      </c>
      <c r="BJ144" s="17" t="s">
        <v>154</v>
      </c>
      <c r="BK144" s="249">
        <f>ROUND(I144*H144,2)</f>
        <v>0</v>
      </c>
      <c r="BL144" s="17" t="s">
        <v>1417</v>
      </c>
      <c r="BM144" s="248" t="s">
        <v>455</v>
      </c>
    </row>
    <row r="145" s="2" customFormat="1" ht="24" customHeight="1">
      <c r="A145" s="38"/>
      <c r="B145" s="39"/>
      <c r="C145" s="236" t="s">
        <v>299</v>
      </c>
      <c r="D145" s="236" t="s">
        <v>149</v>
      </c>
      <c r="E145" s="237" t="s">
        <v>1421</v>
      </c>
      <c r="F145" s="238" t="s">
        <v>1422</v>
      </c>
      <c r="G145" s="239" t="s">
        <v>1134</v>
      </c>
      <c r="H145" s="240">
        <v>32</v>
      </c>
      <c r="I145" s="241"/>
      <c r="J145" s="242">
        <f>ROUND(I145*H145,2)</f>
        <v>0</v>
      </c>
      <c r="K145" s="243"/>
      <c r="L145" s="44"/>
      <c r="M145" s="244" t="s">
        <v>1</v>
      </c>
      <c r="N145" s="245" t="s">
        <v>45</v>
      </c>
      <c r="O145" s="91"/>
      <c r="P145" s="246">
        <f>O145*H145</f>
        <v>0</v>
      </c>
      <c r="Q145" s="246">
        <v>0</v>
      </c>
      <c r="R145" s="246">
        <f>Q145*H145</f>
        <v>0</v>
      </c>
      <c r="S145" s="246">
        <v>0</v>
      </c>
      <c r="T145" s="24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48" t="s">
        <v>1417</v>
      </c>
      <c r="AT145" s="248" t="s">
        <v>149</v>
      </c>
      <c r="AU145" s="248" t="s">
        <v>87</v>
      </c>
      <c r="AY145" s="17" t="s">
        <v>146</v>
      </c>
      <c r="BE145" s="249">
        <f>IF(N145="základná",J145,0)</f>
        <v>0</v>
      </c>
      <c r="BF145" s="249">
        <f>IF(N145="znížená",J145,0)</f>
        <v>0</v>
      </c>
      <c r="BG145" s="249">
        <f>IF(N145="zákl. prenesená",J145,0)</f>
        <v>0</v>
      </c>
      <c r="BH145" s="249">
        <f>IF(N145="zníž. prenesená",J145,0)</f>
        <v>0</v>
      </c>
      <c r="BI145" s="249">
        <f>IF(N145="nulová",J145,0)</f>
        <v>0</v>
      </c>
      <c r="BJ145" s="17" t="s">
        <v>154</v>
      </c>
      <c r="BK145" s="249">
        <f>ROUND(I145*H145,2)</f>
        <v>0</v>
      </c>
      <c r="BL145" s="17" t="s">
        <v>1417</v>
      </c>
      <c r="BM145" s="248" t="s">
        <v>463</v>
      </c>
    </row>
    <row r="146" s="2" customFormat="1" ht="36" customHeight="1">
      <c r="A146" s="38"/>
      <c r="B146" s="39"/>
      <c r="C146" s="236" t="s">
        <v>304</v>
      </c>
      <c r="D146" s="236" t="s">
        <v>149</v>
      </c>
      <c r="E146" s="237" t="s">
        <v>1423</v>
      </c>
      <c r="F146" s="238" t="s">
        <v>1424</v>
      </c>
      <c r="G146" s="239" t="s">
        <v>1134</v>
      </c>
      <c r="H146" s="240">
        <v>20</v>
      </c>
      <c r="I146" s="241"/>
      <c r="J146" s="242">
        <f>ROUND(I146*H146,2)</f>
        <v>0</v>
      </c>
      <c r="K146" s="243"/>
      <c r="L146" s="44"/>
      <c r="M146" s="244" t="s">
        <v>1</v>
      </c>
      <c r="N146" s="245" t="s">
        <v>45</v>
      </c>
      <c r="O146" s="91"/>
      <c r="P146" s="246">
        <f>O146*H146</f>
        <v>0</v>
      </c>
      <c r="Q146" s="246">
        <v>0</v>
      </c>
      <c r="R146" s="246">
        <f>Q146*H146</f>
        <v>0</v>
      </c>
      <c r="S146" s="246">
        <v>0</v>
      </c>
      <c r="T146" s="24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8" t="s">
        <v>1417</v>
      </c>
      <c r="AT146" s="248" t="s">
        <v>149</v>
      </c>
      <c r="AU146" s="248" t="s">
        <v>87</v>
      </c>
      <c r="AY146" s="17" t="s">
        <v>146</v>
      </c>
      <c r="BE146" s="249">
        <f>IF(N146="základná",J146,0)</f>
        <v>0</v>
      </c>
      <c r="BF146" s="249">
        <f>IF(N146="znížená",J146,0)</f>
        <v>0</v>
      </c>
      <c r="BG146" s="249">
        <f>IF(N146="zákl. prenesená",J146,0)</f>
        <v>0</v>
      </c>
      <c r="BH146" s="249">
        <f>IF(N146="zníž. prenesená",J146,0)</f>
        <v>0</v>
      </c>
      <c r="BI146" s="249">
        <f>IF(N146="nulová",J146,0)</f>
        <v>0</v>
      </c>
      <c r="BJ146" s="17" t="s">
        <v>154</v>
      </c>
      <c r="BK146" s="249">
        <f>ROUND(I146*H146,2)</f>
        <v>0</v>
      </c>
      <c r="BL146" s="17" t="s">
        <v>1417</v>
      </c>
      <c r="BM146" s="248" t="s">
        <v>471</v>
      </c>
    </row>
    <row r="147" s="2" customFormat="1" ht="24" customHeight="1">
      <c r="A147" s="38"/>
      <c r="B147" s="39"/>
      <c r="C147" s="236" t="s">
        <v>308</v>
      </c>
      <c r="D147" s="236" t="s">
        <v>149</v>
      </c>
      <c r="E147" s="237" t="s">
        <v>1425</v>
      </c>
      <c r="F147" s="238" t="s">
        <v>1426</v>
      </c>
      <c r="G147" s="239" t="s">
        <v>1134</v>
      </c>
      <c r="H147" s="240">
        <v>2</v>
      </c>
      <c r="I147" s="241"/>
      <c r="J147" s="242">
        <f>ROUND(I147*H147,2)</f>
        <v>0</v>
      </c>
      <c r="K147" s="243"/>
      <c r="L147" s="44"/>
      <c r="M147" s="306" t="s">
        <v>1</v>
      </c>
      <c r="N147" s="307" t="s">
        <v>45</v>
      </c>
      <c r="O147" s="296"/>
      <c r="P147" s="297">
        <f>O147*H147</f>
        <v>0</v>
      </c>
      <c r="Q147" s="297">
        <v>0</v>
      </c>
      <c r="R147" s="297">
        <f>Q147*H147</f>
        <v>0</v>
      </c>
      <c r="S147" s="297">
        <v>0</v>
      </c>
      <c r="T147" s="29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48" t="s">
        <v>1417</v>
      </c>
      <c r="AT147" s="248" t="s">
        <v>149</v>
      </c>
      <c r="AU147" s="248" t="s">
        <v>87</v>
      </c>
      <c r="AY147" s="17" t="s">
        <v>146</v>
      </c>
      <c r="BE147" s="249">
        <f>IF(N147="základná",J147,0)</f>
        <v>0</v>
      </c>
      <c r="BF147" s="249">
        <f>IF(N147="znížená",J147,0)</f>
        <v>0</v>
      </c>
      <c r="BG147" s="249">
        <f>IF(N147="zákl. prenesená",J147,0)</f>
        <v>0</v>
      </c>
      <c r="BH147" s="249">
        <f>IF(N147="zníž. prenesená",J147,0)</f>
        <v>0</v>
      </c>
      <c r="BI147" s="249">
        <f>IF(N147="nulová",J147,0)</f>
        <v>0</v>
      </c>
      <c r="BJ147" s="17" t="s">
        <v>154</v>
      </c>
      <c r="BK147" s="249">
        <f>ROUND(I147*H147,2)</f>
        <v>0</v>
      </c>
      <c r="BL147" s="17" t="s">
        <v>1417</v>
      </c>
      <c r="BM147" s="248" t="s">
        <v>477</v>
      </c>
    </row>
    <row r="148" s="2" customFormat="1" ht="6.96" customHeight="1">
      <c r="A148" s="38"/>
      <c r="B148" s="66"/>
      <c r="C148" s="67"/>
      <c r="D148" s="67"/>
      <c r="E148" s="67"/>
      <c r="F148" s="67"/>
      <c r="G148" s="67"/>
      <c r="H148" s="67"/>
      <c r="I148" s="183"/>
      <c r="J148" s="67"/>
      <c r="K148" s="67"/>
      <c r="L148" s="44"/>
      <c r="M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</row>
  </sheetData>
  <sheetProtection sheet="1" autoFilter="0" formatColumns="0" formatRows="0" objects="1" scenarios="1" spinCount="100000" saltValue="7yxhLhmbH/UhfgMUtS/vxe82yg7zxIVN0iJtpjYSskJaA0+548GmQJD3TEdewE2kIKlkQcvy8PuuJ9We4Sfd+g==" hashValue="tTPyK2z9J0HipM9BsmeHRdQiVTQ3PQ6HYvMOVFmt8saBj4WQeeLdm2H9jZDADsOhWBy2ItTN+42AdIK6HtzELA==" algorithmName="SHA-512" password="CC35"/>
  <autoFilter ref="C118:K147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36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115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79</v>
      </c>
    </row>
    <row r="4" s="1" customFormat="1" ht="24.96" customHeight="1">
      <c r="B4" s="20"/>
      <c r="D4" s="140" t="s">
        <v>116</v>
      </c>
      <c r="I4" s="136"/>
      <c r="L4" s="20"/>
      <c r="M4" s="141" t="s">
        <v>9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15</v>
      </c>
      <c r="I6" s="136"/>
      <c r="L6" s="20"/>
    </row>
    <row r="7" s="1" customFormat="1" ht="16.5" customHeight="1">
      <c r="B7" s="20"/>
      <c r="E7" s="143" t="str">
        <f>'Rekapitulácia stavby'!K6</f>
        <v>Obnova bytového domu na ulici Stromová č. 20-22, 040 01 Košice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117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1471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17</v>
      </c>
      <c r="E11" s="38"/>
      <c r="F11" s="146" t="s">
        <v>1</v>
      </c>
      <c r="G11" s="38"/>
      <c r="H11" s="38"/>
      <c r="I11" s="147" t="s">
        <v>18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19</v>
      </c>
      <c r="E12" s="38"/>
      <c r="F12" s="146" t="s">
        <v>25</v>
      </c>
      <c r="G12" s="38"/>
      <c r="H12" s="38"/>
      <c r="I12" s="147" t="s">
        <v>21</v>
      </c>
      <c r="J12" s="148" t="str">
        <f>'Rekapitulácia stavby'!AN8</f>
        <v>13.4.2019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23</v>
      </c>
      <c r="E14" s="38"/>
      <c r="F14" s="38"/>
      <c r="G14" s="38"/>
      <c r="H14" s="38"/>
      <c r="I14" s="147" t="s">
        <v>24</v>
      </c>
      <c r="J14" s="146" t="str">
        <f>IF('Rekapitulácia stavby'!AN10="","",'Rekapitulácia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tr">
        <f>IF('Rekapitulácia stavby'!E11="","",'Rekapitulácia stavby'!E11)</f>
        <v xml:space="preserve"> </v>
      </c>
      <c r="F15" s="38"/>
      <c r="G15" s="38"/>
      <c r="H15" s="38"/>
      <c r="I15" s="147" t="s">
        <v>26</v>
      </c>
      <c r="J15" s="146" t="str">
        <f>IF('Rekapitulácia stavby'!AN11="","",'Rekapitulácia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27</v>
      </c>
      <c r="E17" s="38"/>
      <c r="F17" s="38"/>
      <c r="G17" s="38"/>
      <c r="H17" s="38"/>
      <c r="I17" s="147" t="s">
        <v>24</v>
      </c>
      <c r="J17" s="33" t="str">
        <f>'Rekapitulácia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6"/>
      <c r="G18" s="146"/>
      <c r="H18" s="146"/>
      <c r="I18" s="147" t="s">
        <v>26</v>
      </c>
      <c r="J18" s="33" t="str">
        <f>'Rekapitulácia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29</v>
      </c>
      <c r="E20" s="38"/>
      <c r="F20" s="38"/>
      <c r="G20" s="38"/>
      <c r="H20" s="38"/>
      <c r="I20" s="147" t="s">
        <v>24</v>
      </c>
      <c r="J20" s="146" t="str">
        <f>IF('Rekapitulácia stavby'!AN16="","",'Rekapitulácia stavby'!AN16)</f>
        <v>50452894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tr">
        <f>IF('Rekapitulácia stavby'!E17="","",'Rekapitulácia stavby'!E17)</f>
        <v>Ing. Jaroslav Vojtuš, CSc., projekt4you plus, s.r.</v>
      </c>
      <c r="F21" s="38"/>
      <c r="G21" s="38"/>
      <c r="H21" s="38"/>
      <c r="I21" s="147" t="s">
        <v>26</v>
      </c>
      <c r="J21" s="146" t="str">
        <f>IF('Rekapitulácia stavby'!AN17="","",'Rekapitulácia stavby'!AN17)</f>
        <v>2120328760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34</v>
      </c>
      <c r="E23" s="38"/>
      <c r="F23" s="38"/>
      <c r="G23" s="38"/>
      <c r="H23" s="38"/>
      <c r="I23" s="147" t="s">
        <v>24</v>
      </c>
      <c r="J23" s="146" t="str">
        <f>IF('Rekapitulácia stavby'!AN19="","",'Rekapitulácia stavby'!AN19)</f>
        <v>47 894 431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IF('Rekapitulácia stavby'!E20="","",'Rekapitulácia stavby'!E20)</f>
        <v>Ing. Branislav VÁRKOLY, EaCP s.r.o.</v>
      </c>
      <c r="F24" s="38"/>
      <c r="G24" s="38"/>
      <c r="H24" s="38"/>
      <c r="I24" s="147" t="s">
        <v>26</v>
      </c>
      <c r="J24" s="146" t="str">
        <f>IF('Rekapitulácia stavby'!AN20="","",'Rekapitulácia stavby'!AN20)</f>
        <v>2024134937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38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39</v>
      </c>
      <c r="E30" s="38"/>
      <c r="F30" s="38"/>
      <c r="G30" s="38"/>
      <c r="H30" s="38"/>
      <c r="I30" s="144"/>
      <c r="J30" s="157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41</v>
      </c>
      <c r="G32" s="38"/>
      <c r="H32" s="38"/>
      <c r="I32" s="159" t="s">
        <v>40</v>
      </c>
      <c r="J32" s="158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43</v>
      </c>
      <c r="E33" s="142" t="s">
        <v>44</v>
      </c>
      <c r="F33" s="161">
        <f>ROUND((SUM(BE124:BE291)),  2)</f>
        <v>0</v>
      </c>
      <c r="G33" s="38"/>
      <c r="H33" s="38"/>
      <c r="I33" s="162">
        <v>0.20000000000000001</v>
      </c>
      <c r="J33" s="161">
        <f>ROUND(((SUM(BE124:BE291))*I33),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45</v>
      </c>
      <c r="F34" s="161">
        <f>ROUND((SUM(BF124:BF291)),  2)</f>
        <v>0</v>
      </c>
      <c r="G34" s="38"/>
      <c r="H34" s="38"/>
      <c r="I34" s="162">
        <v>0.20000000000000001</v>
      </c>
      <c r="J34" s="161">
        <f>ROUND(((SUM(BF124:BF291))*I34),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46</v>
      </c>
      <c r="F35" s="161">
        <f>ROUND((SUM(BG124:BG291)),  2)</f>
        <v>0</v>
      </c>
      <c r="G35" s="38"/>
      <c r="H35" s="38"/>
      <c r="I35" s="162">
        <v>0.20000000000000001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47</v>
      </c>
      <c r="F36" s="161">
        <f>ROUND((SUM(BH124:BH291)),  2)</f>
        <v>0</v>
      </c>
      <c r="G36" s="38"/>
      <c r="H36" s="38"/>
      <c r="I36" s="162">
        <v>0.20000000000000001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48</v>
      </c>
      <c r="F37" s="161">
        <f>ROUND((SUM(BI124:BI291)),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49</v>
      </c>
      <c r="E39" s="165"/>
      <c r="F39" s="165"/>
      <c r="G39" s="166" t="s">
        <v>50</v>
      </c>
      <c r="H39" s="167" t="s">
        <v>51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52</v>
      </c>
      <c r="E50" s="172"/>
      <c r="F50" s="172"/>
      <c r="G50" s="171" t="s">
        <v>53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54</v>
      </c>
      <c r="E61" s="175"/>
      <c r="F61" s="176" t="s">
        <v>55</v>
      </c>
      <c r="G61" s="174" t="s">
        <v>54</v>
      </c>
      <c r="H61" s="175"/>
      <c r="I61" s="177"/>
      <c r="J61" s="178" t="s">
        <v>55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56</v>
      </c>
      <c r="E65" s="179"/>
      <c r="F65" s="179"/>
      <c r="G65" s="171" t="s">
        <v>57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54</v>
      </c>
      <c r="E76" s="175"/>
      <c r="F76" s="176" t="s">
        <v>55</v>
      </c>
      <c r="G76" s="174" t="s">
        <v>54</v>
      </c>
      <c r="H76" s="175"/>
      <c r="I76" s="177"/>
      <c r="J76" s="178" t="s">
        <v>55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119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Obnova bytového domu na ulici Stromová č. 20-22, 040 01 Košice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117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2019/014-10 - Neoprávnený náklad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 xml:space="preserve"> </v>
      </c>
      <c r="G89" s="40"/>
      <c r="H89" s="40"/>
      <c r="I89" s="147" t="s">
        <v>21</v>
      </c>
      <c r="J89" s="79" t="str">
        <f>IF(J12="","",J12)</f>
        <v>13.4.2019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58.2" customHeight="1">
      <c r="A91" s="38"/>
      <c r="B91" s="39"/>
      <c r="C91" s="32" t="s">
        <v>23</v>
      </c>
      <c r="D91" s="40"/>
      <c r="E91" s="40"/>
      <c r="F91" s="27" t="str">
        <f>E15</f>
        <v xml:space="preserve"> </v>
      </c>
      <c r="G91" s="40"/>
      <c r="H91" s="40"/>
      <c r="I91" s="147" t="s">
        <v>29</v>
      </c>
      <c r="J91" s="36" t="str">
        <f>E21</f>
        <v>Ing. Jaroslav Vojtuš, CSc., projekt4you plus, s.r.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3.0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147" t="s">
        <v>34</v>
      </c>
      <c r="J92" s="36" t="str">
        <f>E24</f>
        <v>Ing. Branislav VÁRKOLY, EaCP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120</v>
      </c>
      <c r="D94" s="189"/>
      <c r="E94" s="189"/>
      <c r="F94" s="189"/>
      <c r="G94" s="189"/>
      <c r="H94" s="189"/>
      <c r="I94" s="190"/>
      <c r="J94" s="191" t="s">
        <v>121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122</v>
      </c>
      <c r="D96" s="40"/>
      <c r="E96" s="40"/>
      <c r="F96" s="40"/>
      <c r="G96" s="40"/>
      <c r="H96" s="40"/>
      <c r="I96" s="144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123</v>
      </c>
    </row>
    <row r="97" s="9" customFormat="1" ht="24.96" customHeight="1">
      <c r="A97" s="9"/>
      <c r="B97" s="193"/>
      <c r="C97" s="194"/>
      <c r="D97" s="195" t="s">
        <v>124</v>
      </c>
      <c r="E97" s="196"/>
      <c r="F97" s="196"/>
      <c r="G97" s="196"/>
      <c r="H97" s="196"/>
      <c r="I97" s="197"/>
      <c r="J97" s="198">
        <f>J125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125</v>
      </c>
      <c r="E98" s="203"/>
      <c r="F98" s="203"/>
      <c r="G98" s="203"/>
      <c r="H98" s="203"/>
      <c r="I98" s="204"/>
      <c r="J98" s="205">
        <f>J126</f>
        <v>0</v>
      </c>
      <c r="K98" s="201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126</v>
      </c>
      <c r="E99" s="203"/>
      <c r="F99" s="203"/>
      <c r="G99" s="203"/>
      <c r="H99" s="203"/>
      <c r="I99" s="204"/>
      <c r="J99" s="205">
        <f>J201</f>
        <v>0</v>
      </c>
      <c r="K99" s="201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127</v>
      </c>
      <c r="E100" s="203"/>
      <c r="F100" s="203"/>
      <c r="G100" s="203"/>
      <c r="H100" s="203"/>
      <c r="I100" s="204"/>
      <c r="J100" s="205">
        <f>J245</f>
        <v>0</v>
      </c>
      <c r="K100" s="201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3"/>
      <c r="C101" s="194"/>
      <c r="D101" s="195" t="s">
        <v>128</v>
      </c>
      <c r="E101" s="196"/>
      <c r="F101" s="196"/>
      <c r="G101" s="196"/>
      <c r="H101" s="196"/>
      <c r="I101" s="197"/>
      <c r="J101" s="198">
        <f>J250</f>
        <v>0</v>
      </c>
      <c r="K101" s="194"/>
      <c r="L101" s="19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00"/>
      <c r="C102" s="201"/>
      <c r="D102" s="202" t="s">
        <v>1472</v>
      </c>
      <c r="E102" s="203"/>
      <c r="F102" s="203"/>
      <c r="G102" s="203"/>
      <c r="H102" s="203"/>
      <c r="I102" s="204"/>
      <c r="J102" s="205">
        <f>J251</f>
        <v>0</v>
      </c>
      <c r="K102" s="201"/>
      <c r="L102" s="20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129</v>
      </c>
      <c r="E103" s="203"/>
      <c r="F103" s="203"/>
      <c r="G103" s="203"/>
      <c r="H103" s="203"/>
      <c r="I103" s="204"/>
      <c r="J103" s="205">
        <f>J266</f>
        <v>0</v>
      </c>
      <c r="K103" s="201"/>
      <c r="L103" s="20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0"/>
      <c r="C104" s="201"/>
      <c r="D104" s="202" t="s">
        <v>809</v>
      </c>
      <c r="E104" s="203"/>
      <c r="F104" s="203"/>
      <c r="G104" s="203"/>
      <c r="H104" s="203"/>
      <c r="I104" s="204"/>
      <c r="J104" s="205">
        <f>J282</f>
        <v>0</v>
      </c>
      <c r="K104" s="201"/>
      <c r="L104" s="20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144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183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186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132</v>
      </c>
      <c r="D111" s="40"/>
      <c r="E111" s="40"/>
      <c r="F111" s="40"/>
      <c r="G111" s="40"/>
      <c r="H111" s="40"/>
      <c r="I111" s="144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144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15</v>
      </c>
      <c r="D113" s="40"/>
      <c r="E113" s="40"/>
      <c r="F113" s="40"/>
      <c r="G113" s="40"/>
      <c r="H113" s="40"/>
      <c r="I113" s="144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87" t="str">
        <f>E7</f>
        <v>Obnova bytového domu na ulici Stromová č. 20-22, 040 01 Košice</v>
      </c>
      <c r="F114" s="32"/>
      <c r="G114" s="32"/>
      <c r="H114" s="32"/>
      <c r="I114" s="144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117</v>
      </c>
      <c r="D115" s="40"/>
      <c r="E115" s="40"/>
      <c r="F115" s="40"/>
      <c r="G115" s="40"/>
      <c r="H115" s="40"/>
      <c r="I115" s="144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2019/014-10 - Neoprávnený náklad</v>
      </c>
      <c r="F116" s="40"/>
      <c r="G116" s="40"/>
      <c r="H116" s="40"/>
      <c r="I116" s="144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144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19</v>
      </c>
      <c r="D118" s="40"/>
      <c r="E118" s="40"/>
      <c r="F118" s="27" t="str">
        <f>F12</f>
        <v xml:space="preserve"> </v>
      </c>
      <c r="G118" s="40"/>
      <c r="H118" s="40"/>
      <c r="I118" s="147" t="s">
        <v>21</v>
      </c>
      <c r="J118" s="79" t="str">
        <f>IF(J12="","",J12)</f>
        <v>13.4.2019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144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58.2" customHeight="1">
      <c r="A120" s="38"/>
      <c r="B120" s="39"/>
      <c r="C120" s="32" t="s">
        <v>23</v>
      </c>
      <c r="D120" s="40"/>
      <c r="E120" s="40"/>
      <c r="F120" s="27" t="str">
        <f>E15</f>
        <v xml:space="preserve"> </v>
      </c>
      <c r="G120" s="40"/>
      <c r="H120" s="40"/>
      <c r="I120" s="147" t="s">
        <v>29</v>
      </c>
      <c r="J120" s="36" t="str">
        <f>E21</f>
        <v>Ing. Jaroslav Vojtuš, CSc., projekt4you plus, s.r.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43.05" customHeight="1">
      <c r="A121" s="38"/>
      <c r="B121" s="39"/>
      <c r="C121" s="32" t="s">
        <v>27</v>
      </c>
      <c r="D121" s="40"/>
      <c r="E121" s="40"/>
      <c r="F121" s="27" t="str">
        <f>IF(E18="","",E18)</f>
        <v>Vyplň údaj</v>
      </c>
      <c r="G121" s="40"/>
      <c r="H121" s="40"/>
      <c r="I121" s="147" t="s">
        <v>34</v>
      </c>
      <c r="J121" s="36" t="str">
        <f>E24</f>
        <v>Ing. Branislav VÁRKOLY, EaCP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144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207"/>
      <c r="B123" s="208"/>
      <c r="C123" s="209" t="s">
        <v>133</v>
      </c>
      <c r="D123" s="210" t="s">
        <v>64</v>
      </c>
      <c r="E123" s="210" t="s">
        <v>60</v>
      </c>
      <c r="F123" s="210" t="s">
        <v>61</v>
      </c>
      <c r="G123" s="210" t="s">
        <v>134</v>
      </c>
      <c r="H123" s="210" t="s">
        <v>135</v>
      </c>
      <c r="I123" s="211" t="s">
        <v>136</v>
      </c>
      <c r="J123" s="212" t="s">
        <v>121</v>
      </c>
      <c r="K123" s="213" t="s">
        <v>137</v>
      </c>
      <c r="L123" s="214"/>
      <c r="M123" s="100" t="s">
        <v>1</v>
      </c>
      <c r="N123" s="101" t="s">
        <v>43</v>
      </c>
      <c r="O123" s="101" t="s">
        <v>138</v>
      </c>
      <c r="P123" s="101" t="s">
        <v>139</v>
      </c>
      <c r="Q123" s="101" t="s">
        <v>140</v>
      </c>
      <c r="R123" s="101" t="s">
        <v>141</v>
      </c>
      <c r="S123" s="101" t="s">
        <v>142</v>
      </c>
      <c r="T123" s="102" t="s">
        <v>143</v>
      </c>
      <c r="U123" s="207"/>
      <c r="V123" s="207"/>
      <c r="W123" s="207"/>
      <c r="X123" s="207"/>
      <c r="Y123" s="207"/>
      <c r="Z123" s="207"/>
      <c r="AA123" s="207"/>
      <c r="AB123" s="207"/>
      <c r="AC123" s="207"/>
      <c r="AD123" s="207"/>
      <c r="AE123" s="207"/>
    </row>
    <row r="124" s="2" customFormat="1" ht="22.8" customHeight="1">
      <c r="A124" s="38"/>
      <c r="B124" s="39"/>
      <c r="C124" s="107" t="s">
        <v>122</v>
      </c>
      <c r="D124" s="40"/>
      <c r="E124" s="40"/>
      <c r="F124" s="40"/>
      <c r="G124" s="40"/>
      <c r="H124" s="40"/>
      <c r="I124" s="144"/>
      <c r="J124" s="215">
        <f>BK124</f>
        <v>0</v>
      </c>
      <c r="K124" s="40"/>
      <c r="L124" s="44"/>
      <c r="M124" s="103"/>
      <c r="N124" s="216"/>
      <c r="O124" s="104"/>
      <c r="P124" s="217">
        <f>P125+P250</f>
        <v>0</v>
      </c>
      <c r="Q124" s="104"/>
      <c r="R124" s="217">
        <f>R125+R250</f>
        <v>6.5686716899999995</v>
      </c>
      <c r="S124" s="104"/>
      <c r="T124" s="218">
        <f>T125+T250</f>
        <v>7.1848999999999998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78</v>
      </c>
      <c r="AU124" s="17" t="s">
        <v>123</v>
      </c>
      <c r="BK124" s="219">
        <f>BK125+BK250</f>
        <v>0</v>
      </c>
    </row>
    <row r="125" s="12" customFormat="1" ht="25.92" customHeight="1">
      <c r="A125" s="12"/>
      <c r="B125" s="220"/>
      <c r="C125" s="221"/>
      <c r="D125" s="222" t="s">
        <v>78</v>
      </c>
      <c r="E125" s="223" t="s">
        <v>144</v>
      </c>
      <c r="F125" s="223" t="s">
        <v>145</v>
      </c>
      <c r="G125" s="221"/>
      <c r="H125" s="221"/>
      <c r="I125" s="224"/>
      <c r="J125" s="225">
        <f>BK125</f>
        <v>0</v>
      </c>
      <c r="K125" s="221"/>
      <c r="L125" s="226"/>
      <c r="M125" s="227"/>
      <c r="N125" s="228"/>
      <c r="O125" s="228"/>
      <c r="P125" s="229">
        <f>P126+P201+P245</f>
        <v>0</v>
      </c>
      <c r="Q125" s="228"/>
      <c r="R125" s="229">
        <f>R126+R201+R245</f>
        <v>5.0887658699999996</v>
      </c>
      <c r="S125" s="228"/>
      <c r="T125" s="230">
        <f>T126+T201+T245</f>
        <v>7.16465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31" t="s">
        <v>87</v>
      </c>
      <c r="AT125" s="232" t="s">
        <v>78</v>
      </c>
      <c r="AU125" s="232" t="s">
        <v>79</v>
      </c>
      <c r="AY125" s="231" t="s">
        <v>146</v>
      </c>
      <c r="BK125" s="233">
        <f>BK126+BK201+BK245</f>
        <v>0</v>
      </c>
    </row>
    <row r="126" s="12" customFormat="1" ht="22.8" customHeight="1">
      <c r="A126" s="12"/>
      <c r="B126" s="220"/>
      <c r="C126" s="221"/>
      <c r="D126" s="222" t="s">
        <v>78</v>
      </c>
      <c r="E126" s="234" t="s">
        <v>147</v>
      </c>
      <c r="F126" s="234" t="s">
        <v>148</v>
      </c>
      <c r="G126" s="221"/>
      <c r="H126" s="221"/>
      <c r="I126" s="224"/>
      <c r="J126" s="235">
        <f>BK126</f>
        <v>0</v>
      </c>
      <c r="K126" s="221"/>
      <c r="L126" s="226"/>
      <c r="M126" s="227"/>
      <c r="N126" s="228"/>
      <c r="O126" s="228"/>
      <c r="P126" s="229">
        <f>SUM(P127:P200)</f>
        <v>0</v>
      </c>
      <c r="Q126" s="228"/>
      <c r="R126" s="229">
        <f>SUM(R127:R200)</f>
        <v>5.0663848699999994</v>
      </c>
      <c r="S126" s="228"/>
      <c r="T126" s="230">
        <f>SUM(T127:T200)</f>
        <v>6.5638499999999995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31" t="s">
        <v>87</v>
      </c>
      <c r="AT126" s="232" t="s">
        <v>78</v>
      </c>
      <c r="AU126" s="232" t="s">
        <v>87</v>
      </c>
      <c r="AY126" s="231" t="s">
        <v>146</v>
      </c>
      <c r="BK126" s="233">
        <f>SUM(BK127:BK200)</f>
        <v>0</v>
      </c>
    </row>
    <row r="127" s="2" customFormat="1" ht="36" customHeight="1">
      <c r="A127" s="38"/>
      <c r="B127" s="39"/>
      <c r="C127" s="236" t="s">
        <v>87</v>
      </c>
      <c r="D127" s="236" t="s">
        <v>149</v>
      </c>
      <c r="E127" s="237" t="s">
        <v>1473</v>
      </c>
      <c r="F127" s="238" t="s">
        <v>1474</v>
      </c>
      <c r="G127" s="239" t="s">
        <v>152</v>
      </c>
      <c r="H127" s="240">
        <v>15.779999999999999</v>
      </c>
      <c r="I127" s="241"/>
      <c r="J127" s="242">
        <f>ROUND(I127*H127,2)</f>
        <v>0</v>
      </c>
      <c r="K127" s="243"/>
      <c r="L127" s="44"/>
      <c r="M127" s="244" t="s">
        <v>1</v>
      </c>
      <c r="N127" s="245" t="s">
        <v>45</v>
      </c>
      <c r="O127" s="91"/>
      <c r="P127" s="246">
        <f>O127*H127</f>
        <v>0</v>
      </c>
      <c r="Q127" s="246">
        <v>0.00014999999999999999</v>
      </c>
      <c r="R127" s="246">
        <f>Q127*H127</f>
        <v>0.0023669999999999997</v>
      </c>
      <c r="S127" s="246">
        <v>0</v>
      </c>
      <c r="T127" s="24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48" t="s">
        <v>153</v>
      </c>
      <c r="AT127" s="248" t="s">
        <v>149</v>
      </c>
      <c r="AU127" s="248" t="s">
        <v>154</v>
      </c>
      <c r="AY127" s="17" t="s">
        <v>146</v>
      </c>
      <c r="BE127" s="249">
        <f>IF(N127="základná",J127,0)</f>
        <v>0</v>
      </c>
      <c r="BF127" s="249">
        <f>IF(N127="znížená",J127,0)</f>
        <v>0</v>
      </c>
      <c r="BG127" s="249">
        <f>IF(N127="zákl. prenesená",J127,0)</f>
        <v>0</v>
      </c>
      <c r="BH127" s="249">
        <f>IF(N127="zníž. prenesená",J127,0)</f>
        <v>0</v>
      </c>
      <c r="BI127" s="249">
        <f>IF(N127="nulová",J127,0)</f>
        <v>0</v>
      </c>
      <c r="BJ127" s="17" t="s">
        <v>154</v>
      </c>
      <c r="BK127" s="249">
        <f>ROUND(I127*H127,2)</f>
        <v>0</v>
      </c>
      <c r="BL127" s="17" t="s">
        <v>153</v>
      </c>
      <c r="BM127" s="248" t="s">
        <v>1475</v>
      </c>
    </row>
    <row r="128" s="14" customFormat="1">
      <c r="A128" s="14"/>
      <c r="B128" s="261"/>
      <c r="C128" s="262"/>
      <c r="D128" s="252" t="s">
        <v>163</v>
      </c>
      <c r="E128" s="263" t="s">
        <v>1</v>
      </c>
      <c r="F128" s="264" t="s">
        <v>1476</v>
      </c>
      <c r="G128" s="262"/>
      <c r="H128" s="265">
        <v>4.0499999999999998</v>
      </c>
      <c r="I128" s="266"/>
      <c r="J128" s="262"/>
      <c r="K128" s="262"/>
      <c r="L128" s="267"/>
      <c r="M128" s="268"/>
      <c r="N128" s="269"/>
      <c r="O128" s="269"/>
      <c r="P128" s="269"/>
      <c r="Q128" s="269"/>
      <c r="R128" s="269"/>
      <c r="S128" s="269"/>
      <c r="T128" s="27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71" t="s">
        <v>163</v>
      </c>
      <c r="AU128" s="271" t="s">
        <v>154</v>
      </c>
      <c r="AV128" s="14" t="s">
        <v>154</v>
      </c>
      <c r="AW128" s="14" t="s">
        <v>33</v>
      </c>
      <c r="AX128" s="14" t="s">
        <v>79</v>
      </c>
      <c r="AY128" s="271" t="s">
        <v>146</v>
      </c>
    </row>
    <row r="129" s="14" customFormat="1">
      <c r="A129" s="14"/>
      <c r="B129" s="261"/>
      <c r="C129" s="262"/>
      <c r="D129" s="252" t="s">
        <v>163</v>
      </c>
      <c r="E129" s="263" t="s">
        <v>1</v>
      </c>
      <c r="F129" s="264" t="s">
        <v>1477</v>
      </c>
      <c r="G129" s="262"/>
      <c r="H129" s="265">
        <v>9.0299999999999994</v>
      </c>
      <c r="I129" s="266"/>
      <c r="J129" s="262"/>
      <c r="K129" s="262"/>
      <c r="L129" s="267"/>
      <c r="M129" s="268"/>
      <c r="N129" s="269"/>
      <c r="O129" s="269"/>
      <c r="P129" s="269"/>
      <c r="Q129" s="269"/>
      <c r="R129" s="269"/>
      <c r="S129" s="269"/>
      <c r="T129" s="27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71" t="s">
        <v>163</v>
      </c>
      <c r="AU129" s="271" t="s">
        <v>154</v>
      </c>
      <c r="AV129" s="14" t="s">
        <v>154</v>
      </c>
      <c r="AW129" s="14" t="s">
        <v>33</v>
      </c>
      <c r="AX129" s="14" t="s">
        <v>79</v>
      </c>
      <c r="AY129" s="271" t="s">
        <v>146</v>
      </c>
    </row>
    <row r="130" s="14" customFormat="1">
      <c r="A130" s="14"/>
      <c r="B130" s="261"/>
      <c r="C130" s="262"/>
      <c r="D130" s="252" t="s">
        <v>163</v>
      </c>
      <c r="E130" s="263" t="s">
        <v>1</v>
      </c>
      <c r="F130" s="264" t="s">
        <v>1478</v>
      </c>
      <c r="G130" s="262"/>
      <c r="H130" s="265">
        <v>2.7000000000000002</v>
      </c>
      <c r="I130" s="266"/>
      <c r="J130" s="262"/>
      <c r="K130" s="262"/>
      <c r="L130" s="267"/>
      <c r="M130" s="268"/>
      <c r="N130" s="269"/>
      <c r="O130" s="269"/>
      <c r="P130" s="269"/>
      <c r="Q130" s="269"/>
      <c r="R130" s="269"/>
      <c r="S130" s="269"/>
      <c r="T130" s="27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71" t="s">
        <v>163</v>
      </c>
      <c r="AU130" s="271" t="s">
        <v>154</v>
      </c>
      <c r="AV130" s="14" t="s">
        <v>154</v>
      </c>
      <c r="AW130" s="14" t="s">
        <v>33</v>
      </c>
      <c r="AX130" s="14" t="s">
        <v>79</v>
      </c>
      <c r="AY130" s="271" t="s">
        <v>146</v>
      </c>
    </row>
    <row r="131" s="15" customFormat="1">
      <c r="A131" s="15"/>
      <c r="B131" s="272"/>
      <c r="C131" s="273"/>
      <c r="D131" s="252" t="s">
        <v>163</v>
      </c>
      <c r="E131" s="274" t="s">
        <v>1</v>
      </c>
      <c r="F131" s="275" t="s">
        <v>178</v>
      </c>
      <c r="G131" s="273"/>
      <c r="H131" s="276">
        <v>15.779999999999999</v>
      </c>
      <c r="I131" s="277"/>
      <c r="J131" s="273"/>
      <c r="K131" s="273"/>
      <c r="L131" s="278"/>
      <c r="M131" s="279"/>
      <c r="N131" s="280"/>
      <c r="O131" s="280"/>
      <c r="P131" s="280"/>
      <c r="Q131" s="280"/>
      <c r="R131" s="280"/>
      <c r="S131" s="280"/>
      <c r="T131" s="281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82" t="s">
        <v>163</v>
      </c>
      <c r="AU131" s="282" t="s">
        <v>154</v>
      </c>
      <c r="AV131" s="15" t="s">
        <v>153</v>
      </c>
      <c r="AW131" s="15" t="s">
        <v>33</v>
      </c>
      <c r="AX131" s="15" t="s">
        <v>87</v>
      </c>
      <c r="AY131" s="282" t="s">
        <v>146</v>
      </c>
    </row>
    <row r="132" s="2" customFormat="1" ht="16.5" customHeight="1">
      <c r="A132" s="38"/>
      <c r="B132" s="39"/>
      <c r="C132" s="236" t="s">
        <v>154</v>
      </c>
      <c r="D132" s="236" t="s">
        <v>149</v>
      </c>
      <c r="E132" s="237" t="s">
        <v>1479</v>
      </c>
      <c r="F132" s="238" t="s">
        <v>1480</v>
      </c>
      <c r="G132" s="239" t="s">
        <v>152</v>
      </c>
      <c r="H132" s="240">
        <v>15.779999999999999</v>
      </c>
      <c r="I132" s="241"/>
      <c r="J132" s="242">
        <f>ROUND(I132*H132,2)</f>
        <v>0</v>
      </c>
      <c r="K132" s="243"/>
      <c r="L132" s="44"/>
      <c r="M132" s="244" t="s">
        <v>1</v>
      </c>
      <c r="N132" s="245" t="s">
        <v>45</v>
      </c>
      <c r="O132" s="91"/>
      <c r="P132" s="246">
        <f>O132*H132</f>
        <v>0</v>
      </c>
      <c r="Q132" s="246">
        <v>0.021000000000000001</v>
      </c>
      <c r="R132" s="246">
        <f>Q132*H132</f>
        <v>0.33138000000000001</v>
      </c>
      <c r="S132" s="246">
        <v>0</v>
      </c>
      <c r="T132" s="24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48" t="s">
        <v>153</v>
      </c>
      <c r="AT132" s="248" t="s">
        <v>149</v>
      </c>
      <c r="AU132" s="248" t="s">
        <v>154</v>
      </c>
      <c r="AY132" s="17" t="s">
        <v>146</v>
      </c>
      <c r="BE132" s="249">
        <f>IF(N132="základná",J132,0)</f>
        <v>0</v>
      </c>
      <c r="BF132" s="249">
        <f>IF(N132="znížená",J132,0)</f>
        <v>0</v>
      </c>
      <c r="BG132" s="249">
        <f>IF(N132="zákl. prenesená",J132,0)</f>
        <v>0</v>
      </c>
      <c r="BH132" s="249">
        <f>IF(N132="zníž. prenesená",J132,0)</f>
        <v>0</v>
      </c>
      <c r="BI132" s="249">
        <f>IF(N132="nulová",J132,0)</f>
        <v>0</v>
      </c>
      <c r="BJ132" s="17" t="s">
        <v>154</v>
      </c>
      <c r="BK132" s="249">
        <f>ROUND(I132*H132,2)</f>
        <v>0</v>
      </c>
      <c r="BL132" s="17" t="s">
        <v>153</v>
      </c>
      <c r="BM132" s="248" t="s">
        <v>1481</v>
      </c>
    </row>
    <row r="133" s="14" customFormat="1">
      <c r="A133" s="14"/>
      <c r="B133" s="261"/>
      <c r="C133" s="262"/>
      <c r="D133" s="252" t="s">
        <v>163</v>
      </c>
      <c r="E133" s="263" t="s">
        <v>1</v>
      </c>
      <c r="F133" s="264" t="s">
        <v>1482</v>
      </c>
      <c r="G133" s="262"/>
      <c r="H133" s="265">
        <v>15.779999999999999</v>
      </c>
      <c r="I133" s="266"/>
      <c r="J133" s="262"/>
      <c r="K133" s="262"/>
      <c r="L133" s="267"/>
      <c r="M133" s="268"/>
      <c r="N133" s="269"/>
      <c r="O133" s="269"/>
      <c r="P133" s="269"/>
      <c r="Q133" s="269"/>
      <c r="R133" s="269"/>
      <c r="S133" s="269"/>
      <c r="T133" s="27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71" t="s">
        <v>163</v>
      </c>
      <c r="AU133" s="271" t="s">
        <v>154</v>
      </c>
      <c r="AV133" s="14" t="s">
        <v>154</v>
      </c>
      <c r="AW133" s="14" t="s">
        <v>33</v>
      </c>
      <c r="AX133" s="14" t="s">
        <v>87</v>
      </c>
      <c r="AY133" s="271" t="s">
        <v>146</v>
      </c>
    </row>
    <row r="134" s="2" customFormat="1" ht="24" customHeight="1">
      <c r="A134" s="38"/>
      <c r="B134" s="39"/>
      <c r="C134" s="236" t="s">
        <v>159</v>
      </c>
      <c r="D134" s="236" t="s">
        <v>149</v>
      </c>
      <c r="E134" s="237" t="s">
        <v>150</v>
      </c>
      <c r="F134" s="238" t="s">
        <v>151</v>
      </c>
      <c r="G134" s="239" t="s">
        <v>152</v>
      </c>
      <c r="H134" s="240">
        <v>131.27699999999999</v>
      </c>
      <c r="I134" s="241"/>
      <c r="J134" s="242">
        <f>ROUND(I134*H134,2)</f>
        <v>0</v>
      </c>
      <c r="K134" s="243"/>
      <c r="L134" s="44"/>
      <c r="M134" s="244" t="s">
        <v>1</v>
      </c>
      <c r="N134" s="245" t="s">
        <v>45</v>
      </c>
      <c r="O134" s="91"/>
      <c r="P134" s="246">
        <f>O134*H134</f>
        <v>0</v>
      </c>
      <c r="Q134" s="246">
        <v>0</v>
      </c>
      <c r="R134" s="246">
        <f>Q134*H134</f>
        <v>0</v>
      </c>
      <c r="S134" s="246">
        <v>0.050000000000000003</v>
      </c>
      <c r="T134" s="247">
        <f>S134*H134</f>
        <v>6.5638499999999995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48" t="s">
        <v>153</v>
      </c>
      <c r="AT134" s="248" t="s">
        <v>149</v>
      </c>
      <c r="AU134" s="248" t="s">
        <v>154</v>
      </c>
      <c r="AY134" s="17" t="s">
        <v>146</v>
      </c>
      <c r="BE134" s="249">
        <f>IF(N134="základná",J134,0)</f>
        <v>0</v>
      </c>
      <c r="BF134" s="249">
        <f>IF(N134="znížená",J134,0)</f>
        <v>0</v>
      </c>
      <c r="BG134" s="249">
        <f>IF(N134="zákl. prenesená",J134,0)</f>
        <v>0</v>
      </c>
      <c r="BH134" s="249">
        <f>IF(N134="zníž. prenesená",J134,0)</f>
        <v>0</v>
      </c>
      <c r="BI134" s="249">
        <f>IF(N134="nulová",J134,0)</f>
        <v>0</v>
      </c>
      <c r="BJ134" s="17" t="s">
        <v>154</v>
      </c>
      <c r="BK134" s="249">
        <f>ROUND(I134*H134,2)</f>
        <v>0</v>
      </c>
      <c r="BL134" s="17" t="s">
        <v>153</v>
      </c>
      <c r="BM134" s="248" t="s">
        <v>1483</v>
      </c>
    </row>
    <row r="135" s="2" customFormat="1" ht="16.5" customHeight="1">
      <c r="A135" s="38"/>
      <c r="B135" s="39"/>
      <c r="C135" s="236" t="s">
        <v>153</v>
      </c>
      <c r="D135" s="236" t="s">
        <v>149</v>
      </c>
      <c r="E135" s="237" t="s">
        <v>160</v>
      </c>
      <c r="F135" s="238" t="s">
        <v>161</v>
      </c>
      <c r="G135" s="239" t="s">
        <v>152</v>
      </c>
      <c r="H135" s="240">
        <v>20.699999999999999</v>
      </c>
      <c r="I135" s="241"/>
      <c r="J135" s="242">
        <f>ROUND(I135*H135,2)</f>
        <v>0</v>
      </c>
      <c r="K135" s="243"/>
      <c r="L135" s="44"/>
      <c r="M135" s="244" t="s">
        <v>1</v>
      </c>
      <c r="N135" s="245" t="s">
        <v>45</v>
      </c>
      <c r="O135" s="91"/>
      <c r="P135" s="246">
        <f>O135*H135</f>
        <v>0</v>
      </c>
      <c r="Q135" s="246">
        <v>0.00019000000000000001</v>
      </c>
      <c r="R135" s="246">
        <f>Q135*H135</f>
        <v>0.0039329999999999999</v>
      </c>
      <c r="S135" s="246">
        <v>0</v>
      </c>
      <c r="T135" s="24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8" t="s">
        <v>153</v>
      </c>
      <c r="AT135" s="248" t="s">
        <v>149</v>
      </c>
      <c r="AU135" s="248" t="s">
        <v>154</v>
      </c>
      <c r="AY135" s="17" t="s">
        <v>146</v>
      </c>
      <c r="BE135" s="249">
        <f>IF(N135="základná",J135,0)</f>
        <v>0</v>
      </c>
      <c r="BF135" s="249">
        <f>IF(N135="znížená",J135,0)</f>
        <v>0</v>
      </c>
      <c r="BG135" s="249">
        <f>IF(N135="zákl. prenesená",J135,0)</f>
        <v>0</v>
      </c>
      <c r="BH135" s="249">
        <f>IF(N135="zníž. prenesená",J135,0)</f>
        <v>0</v>
      </c>
      <c r="BI135" s="249">
        <f>IF(N135="nulová",J135,0)</f>
        <v>0</v>
      </c>
      <c r="BJ135" s="17" t="s">
        <v>154</v>
      </c>
      <c r="BK135" s="249">
        <f>ROUND(I135*H135,2)</f>
        <v>0</v>
      </c>
      <c r="BL135" s="17" t="s">
        <v>153</v>
      </c>
      <c r="BM135" s="248" t="s">
        <v>1484</v>
      </c>
    </row>
    <row r="136" s="13" customFormat="1">
      <c r="A136" s="13"/>
      <c r="B136" s="250"/>
      <c r="C136" s="251"/>
      <c r="D136" s="252" t="s">
        <v>163</v>
      </c>
      <c r="E136" s="253" t="s">
        <v>1</v>
      </c>
      <c r="F136" s="254" t="s">
        <v>164</v>
      </c>
      <c r="G136" s="251"/>
      <c r="H136" s="253" t="s">
        <v>1</v>
      </c>
      <c r="I136" s="255"/>
      <c r="J136" s="251"/>
      <c r="K136" s="251"/>
      <c r="L136" s="256"/>
      <c r="M136" s="257"/>
      <c r="N136" s="258"/>
      <c r="O136" s="258"/>
      <c r="P136" s="258"/>
      <c r="Q136" s="258"/>
      <c r="R136" s="258"/>
      <c r="S136" s="258"/>
      <c r="T136" s="25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60" t="s">
        <v>163</v>
      </c>
      <c r="AU136" s="260" t="s">
        <v>154</v>
      </c>
      <c r="AV136" s="13" t="s">
        <v>87</v>
      </c>
      <c r="AW136" s="13" t="s">
        <v>33</v>
      </c>
      <c r="AX136" s="13" t="s">
        <v>79</v>
      </c>
      <c r="AY136" s="260" t="s">
        <v>146</v>
      </c>
    </row>
    <row r="137" s="14" customFormat="1">
      <c r="A137" s="14"/>
      <c r="B137" s="261"/>
      <c r="C137" s="262"/>
      <c r="D137" s="252" t="s">
        <v>163</v>
      </c>
      <c r="E137" s="263" t="s">
        <v>1</v>
      </c>
      <c r="F137" s="264" t="s">
        <v>1485</v>
      </c>
      <c r="G137" s="262"/>
      <c r="H137" s="265">
        <v>4.9500000000000002</v>
      </c>
      <c r="I137" s="266"/>
      <c r="J137" s="262"/>
      <c r="K137" s="262"/>
      <c r="L137" s="267"/>
      <c r="M137" s="268"/>
      <c r="N137" s="269"/>
      <c r="O137" s="269"/>
      <c r="P137" s="269"/>
      <c r="Q137" s="269"/>
      <c r="R137" s="269"/>
      <c r="S137" s="269"/>
      <c r="T137" s="27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71" t="s">
        <v>163</v>
      </c>
      <c r="AU137" s="271" t="s">
        <v>154</v>
      </c>
      <c r="AV137" s="14" t="s">
        <v>154</v>
      </c>
      <c r="AW137" s="14" t="s">
        <v>33</v>
      </c>
      <c r="AX137" s="14" t="s">
        <v>79</v>
      </c>
      <c r="AY137" s="271" t="s">
        <v>146</v>
      </c>
    </row>
    <row r="138" s="13" customFormat="1">
      <c r="A138" s="13"/>
      <c r="B138" s="250"/>
      <c r="C138" s="251"/>
      <c r="D138" s="252" t="s">
        <v>163</v>
      </c>
      <c r="E138" s="253" t="s">
        <v>1</v>
      </c>
      <c r="F138" s="254" t="s">
        <v>168</v>
      </c>
      <c r="G138" s="251"/>
      <c r="H138" s="253" t="s">
        <v>1</v>
      </c>
      <c r="I138" s="255"/>
      <c r="J138" s="251"/>
      <c r="K138" s="251"/>
      <c r="L138" s="256"/>
      <c r="M138" s="257"/>
      <c r="N138" s="258"/>
      <c r="O138" s="258"/>
      <c r="P138" s="258"/>
      <c r="Q138" s="258"/>
      <c r="R138" s="258"/>
      <c r="S138" s="258"/>
      <c r="T138" s="25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0" t="s">
        <v>163</v>
      </c>
      <c r="AU138" s="260" t="s">
        <v>154</v>
      </c>
      <c r="AV138" s="13" t="s">
        <v>87</v>
      </c>
      <c r="AW138" s="13" t="s">
        <v>33</v>
      </c>
      <c r="AX138" s="13" t="s">
        <v>79</v>
      </c>
      <c r="AY138" s="260" t="s">
        <v>146</v>
      </c>
    </row>
    <row r="139" s="13" customFormat="1">
      <c r="A139" s="13"/>
      <c r="B139" s="250"/>
      <c r="C139" s="251"/>
      <c r="D139" s="252" t="s">
        <v>163</v>
      </c>
      <c r="E139" s="253" t="s">
        <v>1</v>
      </c>
      <c r="F139" s="254" t="s">
        <v>169</v>
      </c>
      <c r="G139" s="251"/>
      <c r="H139" s="253" t="s">
        <v>1</v>
      </c>
      <c r="I139" s="255"/>
      <c r="J139" s="251"/>
      <c r="K139" s="251"/>
      <c r="L139" s="256"/>
      <c r="M139" s="257"/>
      <c r="N139" s="258"/>
      <c r="O139" s="258"/>
      <c r="P139" s="258"/>
      <c r="Q139" s="258"/>
      <c r="R139" s="258"/>
      <c r="S139" s="258"/>
      <c r="T139" s="25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60" t="s">
        <v>163</v>
      </c>
      <c r="AU139" s="260" t="s">
        <v>154</v>
      </c>
      <c r="AV139" s="13" t="s">
        <v>87</v>
      </c>
      <c r="AW139" s="13" t="s">
        <v>33</v>
      </c>
      <c r="AX139" s="13" t="s">
        <v>79</v>
      </c>
      <c r="AY139" s="260" t="s">
        <v>146</v>
      </c>
    </row>
    <row r="140" s="14" customFormat="1">
      <c r="A140" s="14"/>
      <c r="B140" s="261"/>
      <c r="C140" s="262"/>
      <c r="D140" s="252" t="s">
        <v>163</v>
      </c>
      <c r="E140" s="263" t="s">
        <v>1</v>
      </c>
      <c r="F140" s="264" t="s">
        <v>1486</v>
      </c>
      <c r="G140" s="262"/>
      <c r="H140" s="265">
        <v>12.375</v>
      </c>
      <c r="I140" s="266"/>
      <c r="J140" s="262"/>
      <c r="K140" s="262"/>
      <c r="L140" s="267"/>
      <c r="M140" s="268"/>
      <c r="N140" s="269"/>
      <c r="O140" s="269"/>
      <c r="P140" s="269"/>
      <c r="Q140" s="269"/>
      <c r="R140" s="269"/>
      <c r="S140" s="269"/>
      <c r="T140" s="27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71" t="s">
        <v>163</v>
      </c>
      <c r="AU140" s="271" t="s">
        <v>154</v>
      </c>
      <c r="AV140" s="14" t="s">
        <v>154</v>
      </c>
      <c r="AW140" s="14" t="s">
        <v>33</v>
      </c>
      <c r="AX140" s="14" t="s">
        <v>79</v>
      </c>
      <c r="AY140" s="271" t="s">
        <v>146</v>
      </c>
    </row>
    <row r="141" s="14" customFormat="1">
      <c r="A141" s="14"/>
      <c r="B141" s="261"/>
      <c r="C141" s="262"/>
      <c r="D141" s="252" t="s">
        <v>163</v>
      </c>
      <c r="E141" s="263" t="s">
        <v>1</v>
      </c>
      <c r="F141" s="264" t="s">
        <v>1487</v>
      </c>
      <c r="G141" s="262"/>
      <c r="H141" s="265">
        <v>3.375</v>
      </c>
      <c r="I141" s="266"/>
      <c r="J141" s="262"/>
      <c r="K141" s="262"/>
      <c r="L141" s="267"/>
      <c r="M141" s="268"/>
      <c r="N141" s="269"/>
      <c r="O141" s="269"/>
      <c r="P141" s="269"/>
      <c r="Q141" s="269"/>
      <c r="R141" s="269"/>
      <c r="S141" s="269"/>
      <c r="T141" s="27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71" t="s">
        <v>163</v>
      </c>
      <c r="AU141" s="271" t="s">
        <v>154</v>
      </c>
      <c r="AV141" s="14" t="s">
        <v>154</v>
      </c>
      <c r="AW141" s="14" t="s">
        <v>33</v>
      </c>
      <c r="AX141" s="14" t="s">
        <v>79</v>
      </c>
      <c r="AY141" s="271" t="s">
        <v>146</v>
      </c>
    </row>
    <row r="142" s="13" customFormat="1">
      <c r="A142" s="13"/>
      <c r="B142" s="250"/>
      <c r="C142" s="251"/>
      <c r="D142" s="252" t="s">
        <v>163</v>
      </c>
      <c r="E142" s="253" t="s">
        <v>1</v>
      </c>
      <c r="F142" s="254" t="s">
        <v>176</v>
      </c>
      <c r="G142" s="251"/>
      <c r="H142" s="253" t="s">
        <v>1</v>
      </c>
      <c r="I142" s="255"/>
      <c r="J142" s="251"/>
      <c r="K142" s="251"/>
      <c r="L142" s="256"/>
      <c r="M142" s="257"/>
      <c r="N142" s="258"/>
      <c r="O142" s="258"/>
      <c r="P142" s="258"/>
      <c r="Q142" s="258"/>
      <c r="R142" s="258"/>
      <c r="S142" s="258"/>
      <c r="T142" s="25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60" t="s">
        <v>163</v>
      </c>
      <c r="AU142" s="260" t="s">
        <v>154</v>
      </c>
      <c r="AV142" s="13" t="s">
        <v>87</v>
      </c>
      <c r="AW142" s="13" t="s">
        <v>33</v>
      </c>
      <c r="AX142" s="13" t="s">
        <v>79</v>
      </c>
      <c r="AY142" s="260" t="s">
        <v>146</v>
      </c>
    </row>
    <row r="143" s="13" customFormat="1">
      <c r="A143" s="13"/>
      <c r="B143" s="250"/>
      <c r="C143" s="251"/>
      <c r="D143" s="252" t="s">
        <v>163</v>
      </c>
      <c r="E143" s="253" t="s">
        <v>1</v>
      </c>
      <c r="F143" s="254" t="s">
        <v>177</v>
      </c>
      <c r="G143" s="251"/>
      <c r="H143" s="253" t="s">
        <v>1</v>
      </c>
      <c r="I143" s="255"/>
      <c r="J143" s="251"/>
      <c r="K143" s="251"/>
      <c r="L143" s="256"/>
      <c r="M143" s="257"/>
      <c r="N143" s="258"/>
      <c r="O143" s="258"/>
      <c r="P143" s="258"/>
      <c r="Q143" s="258"/>
      <c r="R143" s="258"/>
      <c r="S143" s="258"/>
      <c r="T143" s="25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60" t="s">
        <v>163</v>
      </c>
      <c r="AU143" s="260" t="s">
        <v>154</v>
      </c>
      <c r="AV143" s="13" t="s">
        <v>87</v>
      </c>
      <c r="AW143" s="13" t="s">
        <v>33</v>
      </c>
      <c r="AX143" s="13" t="s">
        <v>79</v>
      </c>
      <c r="AY143" s="260" t="s">
        <v>146</v>
      </c>
    </row>
    <row r="144" s="15" customFormat="1">
      <c r="A144" s="15"/>
      <c r="B144" s="272"/>
      <c r="C144" s="273"/>
      <c r="D144" s="252" t="s">
        <v>163</v>
      </c>
      <c r="E144" s="274" t="s">
        <v>1</v>
      </c>
      <c r="F144" s="275" t="s">
        <v>178</v>
      </c>
      <c r="G144" s="273"/>
      <c r="H144" s="276">
        <v>20.699999999999999</v>
      </c>
      <c r="I144" s="277"/>
      <c r="J144" s="273"/>
      <c r="K144" s="273"/>
      <c r="L144" s="278"/>
      <c r="M144" s="279"/>
      <c r="N144" s="280"/>
      <c r="O144" s="280"/>
      <c r="P144" s="280"/>
      <c r="Q144" s="280"/>
      <c r="R144" s="280"/>
      <c r="S144" s="280"/>
      <c r="T144" s="281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82" t="s">
        <v>163</v>
      </c>
      <c r="AU144" s="282" t="s">
        <v>154</v>
      </c>
      <c r="AV144" s="15" t="s">
        <v>153</v>
      </c>
      <c r="AW144" s="15" t="s">
        <v>33</v>
      </c>
      <c r="AX144" s="15" t="s">
        <v>87</v>
      </c>
      <c r="AY144" s="282" t="s">
        <v>146</v>
      </c>
    </row>
    <row r="145" s="2" customFormat="1" ht="16.5" customHeight="1">
      <c r="A145" s="38"/>
      <c r="B145" s="39"/>
      <c r="C145" s="236" t="s">
        <v>182</v>
      </c>
      <c r="D145" s="236" t="s">
        <v>149</v>
      </c>
      <c r="E145" s="237" t="s">
        <v>156</v>
      </c>
      <c r="F145" s="238" t="s">
        <v>157</v>
      </c>
      <c r="G145" s="239" t="s">
        <v>152</v>
      </c>
      <c r="H145" s="240">
        <v>151.977</v>
      </c>
      <c r="I145" s="241"/>
      <c r="J145" s="242">
        <f>ROUND(I145*H145,2)</f>
        <v>0</v>
      </c>
      <c r="K145" s="243"/>
      <c r="L145" s="44"/>
      <c r="M145" s="244" t="s">
        <v>1</v>
      </c>
      <c r="N145" s="245" t="s">
        <v>45</v>
      </c>
      <c r="O145" s="91"/>
      <c r="P145" s="246">
        <f>O145*H145</f>
        <v>0</v>
      </c>
      <c r="Q145" s="246">
        <v>0</v>
      </c>
      <c r="R145" s="246">
        <f>Q145*H145</f>
        <v>0</v>
      </c>
      <c r="S145" s="246">
        <v>0</v>
      </c>
      <c r="T145" s="24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48" t="s">
        <v>153</v>
      </c>
      <c r="AT145" s="248" t="s">
        <v>149</v>
      </c>
      <c r="AU145" s="248" t="s">
        <v>154</v>
      </c>
      <c r="AY145" s="17" t="s">
        <v>146</v>
      </c>
      <c r="BE145" s="249">
        <f>IF(N145="základná",J145,0)</f>
        <v>0</v>
      </c>
      <c r="BF145" s="249">
        <f>IF(N145="znížená",J145,0)</f>
        <v>0</v>
      </c>
      <c r="BG145" s="249">
        <f>IF(N145="zákl. prenesená",J145,0)</f>
        <v>0</v>
      </c>
      <c r="BH145" s="249">
        <f>IF(N145="zníž. prenesená",J145,0)</f>
        <v>0</v>
      </c>
      <c r="BI145" s="249">
        <f>IF(N145="nulová",J145,0)</f>
        <v>0</v>
      </c>
      <c r="BJ145" s="17" t="s">
        <v>154</v>
      </c>
      <c r="BK145" s="249">
        <f>ROUND(I145*H145,2)</f>
        <v>0</v>
      </c>
      <c r="BL145" s="17" t="s">
        <v>153</v>
      </c>
      <c r="BM145" s="248" t="s">
        <v>1488</v>
      </c>
    </row>
    <row r="146" s="2" customFormat="1" ht="24" customHeight="1">
      <c r="A146" s="38"/>
      <c r="B146" s="39"/>
      <c r="C146" s="236" t="s">
        <v>147</v>
      </c>
      <c r="D146" s="236" t="s">
        <v>149</v>
      </c>
      <c r="E146" s="237" t="s">
        <v>179</v>
      </c>
      <c r="F146" s="238" t="s">
        <v>180</v>
      </c>
      <c r="G146" s="239" t="s">
        <v>152</v>
      </c>
      <c r="H146" s="240">
        <v>131.27699999999999</v>
      </c>
      <c r="I146" s="241"/>
      <c r="J146" s="242">
        <f>ROUND(I146*H146,2)</f>
        <v>0</v>
      </c>
      <c r="K146" s="243"/>
      <c r="L146" s="44"/>
      <c r="M146" s="244" t="s">
        <v>1</v>
      </c>
      <c r="N146" s="245" t="s">
        <v>45</v>
      </c>
      <c r="O146" s="91"/>
      <c r="P146" s="246">
        <f>O146*H146</f>
        <v>0</v>
      </c>
      <c r="Q146" s="246">
        <v>0.00021000000000000001</v>
      </c>
      <c r="R146" s="246">
        <f>Q146*H146</f>
        <v>0.027568169999999999</v>
      </c>
      <c r="S146" s="246">
        <v>0</v>
      </c>
      <c r="T146" s="24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8" t="s">
        <v>153</v>
      </c>
      <c r="AT146" s="248" t="s">
        <v>149</v>
      </c>
      <c r="AU146" s="248" t="s">
        <v>154</v>
      </c>
      <c r="AY146" s="17" t="s">
        <v>146</v>
      </c>
      <c r="BE146" s="249">
        <f>IF(N146="základná",J146,0)</f>
        <v>0</v>
      </c>
      <c r="BF146" s="249">
        <f>IF(N146="znížená",J146,0)</f>
        <v>0</v>
      </c>
      <c r="BG146" s="249">
        <f>IF(N146="zákl. prenesená",J146,0)</f>
        <v>0</v>
      </c>
      <c r="BH146" s="249">
        <f>IF(N146="zníž. prenesená",J146,0)</f>
        <v>0</v>
      </c>
      <c r="BI146" s="249">
        <f>IF(N146="nulová",J146,0)</f>
        <v>0</v>
      </c>
      <c r="BJ146" s="17" t="s">
        <v>154</v>
      </c>
      <c r="BK146" s="249">
        <f>ROUND(I146*H146,2)</f>
        <v>0</v>
      </c>
      <c r="BL146" s="17" t="s">
        <v>153</v>
      </c>
      <c r="BM146" s="248" t="s">
        <v>1489</v>
      </c>
    </row>
    <row r="147" s="2" customFormat="1" ht="36" customHeight="1">
      <c r="A147" s="38"/>
      <c r="B147" s="39"/>
      <c r="C147" s="236" t="s">
        <v>190</v>
      </c>
      <c r="D147" s="236" t="s">
        <v>149</v>
      </c>
      <c r="E147" s="237" t="s">
        <v>183</v>
      </c>
      <c r="F147" s="238" t="s">
        <v>184</v>
      </c>
      <c r="G147" s="239" t="s">
        <v>152</v>
      </c>
      <c r="H147" s="240">
        <v>131.27699999999999</v>
      </c>
      <c r="I147" s="241"/>
      <c r="J147" s="242">
        <f>ROUND(I147*H147,2)</f>
        <v>0</v>
      </c>
      <c r="K147" s="243"/>
      <c r="L147" s="44"/>
      <c r="M147" s="244" t="s">
        <v>1</v>
      </c>
      <c r="N147" s="245" t="s">
        <v>45</v>
      </c>
      <c r="O147" s="91"/>
      <c r="P147" s="246">
        <f>O147*H147</f>
        <v>0</v>
      </c>
      <c r="Q147" s="246">
        <v>0.0064000000000000003</v>
      </c>
      <c r="R147" s="246">
        <f>Q147*H147</f>
        <v>0.84017279999999994</v>
      </c>
      <c r="S147" s="246">
        <v>0</v>
      </c>
      <c r="T147" s="24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48" t="s">
        <v>153</v>
      </c>
      <c r="AT147" s="248" t="s">
        <v>149</v>
      </c>
      <c r="AU147" s="248" t="s">
        <v>154</v>
      </c>
      <c r="AY147" s="17" t="s">
        <v>146</v>
      </c>
      <c r="BE147" s="249">
        <f>IF(N147="základná",J147,0)</f>
        <v>0</v>
      </c>
      <c r="BF147" s="249">
        <f>IF(N147="znížená",J147,0)</f>
        <v>0</v>
      </c>
      <c r="BG147" s="249">
        <f>IF(N147="zákl. prenesená",J147,0)</f>
        <v>0</v>
      </c>
      <c r="BH147" s="249">
        <f>IF(N147="zníž. prenesená",J147,0)</f>
        <v>0</v>
      </c>
      <c r="BI147" s="249">
        <f>IF(N147="nulová",J147,0)</f>
        <v>0</v>
      </c>
      <c r="BJ147" s="17" t="s">
        <v>154</v>
      </c>
      <c r="BK147" s="249">
        <f>ROUND(I147*H147,2)</f>
        <v>0</v>
      </c>
      <c r="BL147" s="17" t="s">
        <v>153</v>
      </c>
      <c r="BM147" s="248" t="s">
        <v>1490</v>
      </c>
    </row>
    <row r="148" s="2" customFormat="1" ht="48" customHeight="1">
      <c r="A148" s="38"/>
      <c r="B148" s="39"/>
      <c r="C148" s="236" t="s">
        <v>195</v>
      </c>
      <c r="D148" s="236" t="s">
        <v>149</v>
      </c>
      <c r="E148" s="237" t="s">
        <v>191</v>
      </c>
      <c r="F148" s="238" t="s">
        <v>192</v>
      </c>
      <c r="G148" s="239" t="s">
        <v>152</v>
      </c>
      <c r="H148" s="240">
        <v>26.254999999999999</v>
      </c>
      <c r="I148" s="241"/>
      <c r="J148" s="242">
        <f>ROUND(I148*H148,2)</f>
        <v>0</v>
      </c>
      <c r="K148" s="243"/>
      <c r="L148" s="44"/>
      <c r="M148" s="244" t="s">
        <v>1</v>
      </c>
      <c r="N148" s="245" t="s">
        <v>45</v>
      </c>
      <c r="O148" s="91"/>
      <c r="P148" s="246">
        <f>O148*H148</f>
        <v>0</v>
      </c>
      <c r="Q148" s="246">
        <v>0.00415</v>
      </c>
      <c r="R148" s="246">
        <f>Q148*H148</f>
        <v>0.10895824999999999</v>
      </c>
      <c r="S148" s="246">
        <v>0</v>
      </c>
      <c r="T148" s="24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8" t="s">
        <v>153</v>
      </c>
      <c r="AT148" s="248" t="s">
        <v>149</v>
      </c>
      <c r="AU148" s="248" t="s">
        <v>154</v>
      </c>
      <c r="AY148" s="17" t="s">
        <v>146</v>
      </c>
      <c r="BE148" s="249">
        <f>IF(N148="základná",J148,0)</f>
        <v>0</v>
      </c>
      <c r="BF148" s="249">
        <f>IF(N148="znížená",J148,0)</f>
        <v>0</v>
      </c>
      <c r="BG148" s="249">
        <f>IF(N148="zákl. prenesená",J148,0)</f>
        <v>0</v>
      </c>
      <c r="BH148" s="249">
        <f>IF(N148="zníž. prenesená",J148,0)</f>
        <v>0</v>
      </c>
      <c r="BI148" s="249">
        <f>IF(N148="nulová",J148,0)</f>
        <v>0</v>
      </c>
      <c r="BJ148" s="17" t="s">
        <v>154</v>
      </c>
      <c r="BK148" s="249">
        <f>ROUND(I148*H148,2)</f>
        <v>0</v>
      </c>
      <c r="BL148" s="17" t="s">
        <v>153</v>
      </c>
      <c r="BM148" s="248" t="s">
        <v>1491</v>
      </c>
    </row>
    <row r="149" s="14" customFormat="1">
      <c r="A149" s="14"/>
      <c r="B149" s="261"/>
      <c r="C149" s="262"/>
      <c r="D149" s="252" t="s">
        <v>163</v>
      </c>
      <c r="E149" s="262"/>
      <c r="F149" s="264" t="s">
        <v>1492</v>
      </c>
      <c r="G149" s="262"/>
      <c r="H149" s="265">
        <v>26.254999999999999</v>
      </c>
      <c r="I149" s="266"/>
      <c r="J149" s="262"/>
      <c r="K149" s="262"/>
      <c r="L149" s="267"/>
      <c r="M149" s="268"/>
      <c r="N149" s="269"/>
      <c r="O149" s="269"/>
      <c r="P149" s="269"/>
      <c r="Q149" s="269"/>
      <c r="R149" s="269"/>
      <c r="S149" s="269"/>
      <c r="T149" s="27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71" t="s">
        <v>163</v>
      </c>
      <c r="AU149" s="271" t="s">
        <v>154</v>
      </c>
      <c r="AV149" s="14" t="s">
        <v>154</v>
      </c>
      <c r="AW149" s="14" t="s">
        <v>4</v>
      </c>
      <c r="AX149" s="14" t="s">
        <v>87</v>
      </c>
      <c r="AY149" s="271" t="s">
        <v>146</v>
      </c>
    </row>
    <row r="150" s="2" customFormat="1" ht="24" customHeight="1">
      <c r="A150" s="38"/>
      <c r="B150" s="39"/>
      <c r="C150" s="236" t="s">
        <v>200</v>
      </c>
      <c r="D150" s="236" t="s">
        <v>149</v>
      </c>
      <c r="E150" s="237" t="s">
        <v>196</v>
      </c>
      <c r="F150" s="238" t="s">
        <v>197</v>
      </c>
      <c r="G150" s="239" t="s">
        <v>198</v>
      </c>
      <c r="H150" s="240">
        <v>15</v>
      </c>
      <c r="I150" s="241"/>
      <c r="J150" s="242">
        <f>ROUND(I150*H150,2)</f>
        <v>0</v>
      </c>
      <c r="K150" s="243"/>
      <c r="L150" s="44"/>
      <c r="M150" s="244" t="s">
        <v>1</v>
      </c>
      <c r="N150" s="245" t="s">
        <v>45</v>
      </c>
      <c r="O150" s="91"/>
      <c r="P150" s="246">
        <f>O150*H150</f>
        <v>0</v>
      </c>
      <c r="Q150" s="246">
        <v>0.00052999999999999998</v>
      </c>
      <c r="R150" s="246">
        <f>Q150*H150</f>
        <v>0.0079500000000000005</v>
      </c>
      <c r="S150" s="246">
        <v>0</v>
      </c>
      <c r="T150" s="24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48" t="s">
        <v>153</v>
      </c>
      <c r="AT150" s="248" t="s">
        <v>149</v>
      </c>
      <c r="AU150" s="248" t="s">
        <v>154</v>
      </c>
      <c r="AY150" s="17" t="s">
        <v>146</v>
      </c>
      <c r="BE150" s="249">
        <f>IF(N150="základná",J150,0)</f>
        <v>0</v>
      </c>
      <c r="BF150" s="249">
        <f>IF(N150="znížená",J150,0)</f>
        <v>0</v>
      </c>
      <c r="BG150" s="249">
        <f>IF(N150="zákl. prenesená",J150,0)</f>
        <v>0</v>
      </c>
      <c r="BH150" s="249">
        <f>IF(N150="zníž. prenesená",J150,0)</f>
        <v>0</v>
      </c>
      <c r="BI150" s="249">
        <f>IF(N150="nulová",J150,0)</f>
        <v>0</v>
      </c>
      <c r="BJ150" s="17" t="s">
        <v>154</v>
      </c>
      <c r="BK150" s="249">
        <f>ROUND(I150*H150,2)</f>
        <v>0</v>
      </c>
      <c r="BL150" s="17" t="s">
        <v>153</v>
      </c>
      <c r="BM150" s="248" t="s">
        <v>1493</v>
      </c>
    </row>
    <row r="151" s="2" customFormat="1" ht="16.5" customHeight="1">
      <c r="A151" s="38"/>
      <c r="B151" s="39"/>
      <c r="C151" s="236" t="s">
        <v>206</v>
      </c>
      <c r="D151" s="236" t="s">
        <v>149</v>
      </c>
      <c r="E151" s="237" t="s">
        <v>207</v>
      </c>
      <c r="F151" s="238" t="s">
        <v>208</v>
      </c>
      <c r="G151" s="239" t="s">
        <v>198</v>
      </c>
      <c r="H151" s="240">
        <v>15</v>
      </c>
      <c r="I151" s="241"/>
      <c r="J151" s="242">
        <f>ROUND(I151*H151,2)</f>
        <v>0</v>
      </c>
      <c r="K151" s="243"/>
      <c r="L151" s="44"/>
      <c r="M151" s="244" t="s">
        <v>1</v>
      </c>
      <c r="N151" s="245" t="s">
        <v>45</v>
      </c>
      <c r="O151" s="91"/>
      <c r="P151" s="246">
        <f>O151*H151</f>
        <v>0</v>
      </c>
      <c r="Q151" s="246">
        <v>0.00107</v>
      </c>
      <c r="R151" s="246">
        <f>Q151*H151</f>
        <v>0.016049999999999998</v>
      </c>
      <c r="S151" s="246">
        <v>0</v>
      </c>
      <c r="T151" s="24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48" t="s">
        <v>153</v>
      </c>
      <c r="AT151" s="248" t="s">
        <v>149</v>
      </c>
      <c r="AU151" s="248" t="s">
        <v>154</v>
      </c>
      <c r="AY151" s="17" t="s">
        <v>146</v>
      </c>
      <c r="BE151" s="249">
        <f>IF(N151="základná",J151,0)</f>
        <v>0</v>
      </c>
      <c r="BF151" s="249">
        <f>IF(N151="znížená",J151,0)</f>
        <v>0</v>
      </c>
      <c r="BG151" s="249">
        <f>IF(N151="zákl. prenesená",J151,0)</f>
        <v>0</v>
      </c>
      <c r="BH151" s="249">
        <f>IF(N151="zníž. prenesená",J151,0)</f>
        <v>0</v>
      </c>
      <c r="BI151" s="249">
        <f>IF(N151="nulová",J151,0)</f>
        <v>0</v>
      </c>
      <c r="BJ151" s="17" t="s">
        <v>154</v>
      </c>
      <c r="BK151" s="249">
        <f>ROUND(I151*H151,2)</f>
        <v>0</v>
      </c>
      <c r="BL151" s="17" t="s">
        <v>153</v>
      </c>
      <c r="BM151" s="248" t="s">
        <v>1494</v>
      </c>
    </row>
    <row r="152" s="2" customFormat="1" ht="36" customHeight="1">
      <c r="A152" s="38"/>
      <c r="B152" s="39"/>
      <c r="C152" s="236" t="s">
        <v>210</v>
      </c>
      <c r="D152" s="236" t="s">
        <v>149</v>
      </c>
      <c r="E152" s="237" t="s">
        <v>211</v>
      </c>
      <c r="F152" s="238" t="s">
        <v>212</v>
      </c>
      <c r="G152" s="239" t="s">
        <v>152</v>
      </c>
      <c r="H152" s="240">
        <v>50.353999999999999</v>
      </c>
      <c r="I152" s="241"/>
      <c r="J152" s="242">
        <f>ROUND(I152*H152,2)</f>
        <v>0</v>
      </c>
      <c r="K152" s="243"/>
      <c r="L152" s="44"/>
      <c r="M152" s="244" t="s">
        <v>1</v>
      </c>
      <c r="N152" s="245" t="s">
        <v>45</v>
      </c>
      <c r="O152" s="91"/>
      <c r="P152" s="246">
        <f>O152*H152</f>
        <v>0</v>
      </c>
      <c r="Q152" s="246">
        <v>0.028060000000000002</v>
      </c>
      <c r="R152" s="246">
        <f>Q152*H152</f>
        <v>1.4129332400000001</v>
      </c>
      <c r="S152" s="246">
        <v>0</v>
      </c>
      <c r="T152" s="24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48" t="s">
        <v>153</v>
      </c>
      <c r="AT152" s="248" t="s">
        <v>149</v>
      </c>
      <c r="AU152" s="248" t="s">
        <v>154</v>
      </c>
      <c r="AY152" s="17" t="s">
        <v>146</v>
      </c>
      <c r="BE152" s="249">
        <f>IF(N152="základná",J152,0)</f>
        <v>0</v>
      </c>
      <c r="BF152" s="249">
        <f>IF(N152="znížená",J152,0)</f>
        <v>0</v>
      </c>
      <c r="BG152" s="249">
        <f>IF(N152="zákl. prenesená",J152,0)</f>
        <v>0</v>
      </c>
      <c r="BH152" s="249">
        <f>IF(N152="zníž. prenesená",J152,0)</f>
        <v>0</v>
      </c>
      <c r="BI152" s="249">
        <f>IF(N152="nulová",J152,0)</f>
        <v>0</v>
      </c>
      <c r="BJ152" s="17" t="s">
        <v>154</v>
      </c>
      <c r="BK152" s="249">
        <f>ROUND(I152*H152,2)</f>
        <v>0</v>
      </c>
      <c r="BL152" s="17" t="s">
        <v>153</v>
      </c>
      <c r="BM152" s="248" t="s">
        <v>1495</v>
      </c>
    </row>
    <row r="153" s="13" customFormat="1">
      <c r="A153" s="13"/>
      <c r="B153" s="250"/>
      <c r="C153" s="251"/>
      <c r="D153" s="252" t="s">
        <v>163</v>
      </c>
      <c r="E153" s="253" t="s">
        <v>1</v>
      </c>
      <c r="F153" s="254" t="s">
        <v>168</v>
      </c>
      <c r="G153" s="251"/>
      <c r="H153" s="253" t="s">
        <v>1</v>
      </c>
      <c r="I153" s="255"/>
      <c r="J153" s="251"/>
      <c r="K153" s="251"/>
      <c r="L153" s="256"/>
      <c r="M153" s="257"/>
      <c r="N153" s="258"/>
      <c r="O153" s="258"/>
      <c r="P153" s="258"/>
      <c r="Q153" s="258"/>
      <c r="R153" s="258"/>
      <c r="S153" s="258"/>
      <c r="T153" s="25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60" t="s">
        <v>163</v>
      </c>
      <c r="AU153" s="260" t="s">
        <v>154</v>
      </c>
      <c r="AV153" s="13" t="s">
        <v>87</v>
      </c>
      <c r="AW153" s="13" t="s">
        <v>33</v>
      </c>
      <c r="AX153" s="13" t="s">
        <v>79</v>
      </c>
      <c r="AY153" s="260" t="s">
        <v>146</v>
      </c>
    </row>
    <row r="154" s="13" customFormat="1">
      <c r="A154" s="13"/>
      <c r="B154" s="250"/>
      <c r="C154" s="251"/>
      <c r="D154" s="252" t="s">
        <v>163</v>
      </c>
      <c r="E154" s="253" t="s">
        <v>1</v>
      </c>
      <c r="F154" s="254" t="s">
        <v>220</v>
      </c>
      <c r="G154" s="251"/>
      <c r="H154" s="253" t="s">
        <v>1</v>
      </c>
      <c r="I154" s="255"/>
      <c r="J154" s="251"/>
      <c r="K154" s="251"/>
      <c r="L154" s="256"/>
      <c r="M154" s="257"/>
      <c r="N154" s="258"/>
      <c r="O154" s="258"/>
      <c r="P154" s="258"/>
      <c r="Q154" s="258"/>
      <c r="R154" s="258"/>
      <c r="S154" s="258"/>
      <c r="T154" s="259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0" t="s">
        <v>163</v>
      </c>
      <c r="AU154" s="260" t="s">
        <v>154</v>
      </c>
      <c r="AV154" s="13" t="s">
        <v>87</v>
      </c>
      <c r="AW154" s="13" t="s">
        <v>33</v>
      </c>
      <c r="AX154" s="13" t="s">
        <v>79</v>
      </c>
      <c r="AY154" s="260" t="s">
        <v>146</v>
      </c>
    </row>
    <row r="155" s="14" customFormat="1">
      <c r="A155" s="14"/>
      <c r="B155" s="261"/>
      <c r="C155" s="262"/>
      <c r="D155" s="252" t="s">
        <v>163</v>
      </c>
      <c r="E155" s="263" t="s">
        <v>1</v>
      </c>
      <c r="F155" s="264" t="s">
        <v>1496</v>
      </c>
      <c r="G155" s="262"/>
      <c r="H155" s="265">
        <v>50.353999999999999</v>
      </c>
      <c r="I155" s="266"/>
      <c r="J155" s="262"/>
      <c r="K155" s="262"/>
      <c r="L155" s="267"/>
      <c r="M155" s="268"/>
      <c r="N155" s="269"/>
      <c r="O155" s="269"/>
      <c r="P155" s="269"/>
      <c r="Q155" s="269"/>
      <c r="R155" s="269"/>
      <c r="S155" s="269"/>
      <c r="T155" s="270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71" t="s">
        <v>163</v>
      </c>
      <c r="AU155" s="271" t="s">
        <v>154</v>
      </c>
      <c r="AV155" s="14" t="s">
        <v>154</v>
      </c>
      <c r="AW155" s="14" t="s">
        <v>33</v>
      </c>
      <c r="AX155" s="14" t="s">
        <v>79</v>
      </c>
      <c r="AY155" s="271" t="s">
        <v>146</v>
      </c>
    </row>
    <row r="156" s="15" customFormat="1">
      <c r="A156" s="15"/>
      <c r="B156" s="272"/>
      <c r="C156" s="273"/>
      <c r="D156" s="252" t="s">
        <v>163</v>
      </c>
      <c r="E156" s="274" t="s">
        <v>1</v>
      </c>
      <c r="F156" s="275" t="s">
        <v>178</v>
      </c>
      <c r="G156" s="273"/>
      <c r="H156" s="276">
        <v>50.353999999999999</v>
      </c>
      <c r="I156" s="277"/>
      <c r="J156" s="273"/>
      <c r="K156" s="273"/>
      <c r="L156" s="278"/>
      <c r="M156" s="279"/>
      <c r="N156" s="280"/>
      <c r="O156" s="280"/>
      <c r="P156" s="280"/>
      <c r="Q156" s="280"/>
      <c r="R156" s="280"/>
      <c r="S156" s="280"/>
      <c r="T156" s="281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82" t="s">
        <v>163</v>
      </c>
      <c r="AU156" s="282" t="s">
        <v>154</v>
      </c>
      <c r="AV156" s="15" t="s">
        <v>153</v>
      </c>
      <c r="AW156" s="15" t="s">
        <v>33</v>
      </c>
      <c r="AX156" s="15" t="s">
        <v>87</v>
      </c>
      <c r="AY156" s="282" t="s">
        <v>146</v>
      </c>
    </row>
    <row r="157" s="2" customFormat="1" ht="24" customHeight="1">
      <c r="A157" s="38"/>
      <c r="B157" s="39"/>
      <c r="C157" s="236" t="s">
        <v>222</v>
      </c>
      <c r="D157" s="236" t="s">
        <v>149</v>
      </c>
      <c r="E157" s="237" t="s">
        <v>223</v>
      </c>
      <c r="F157" s="238" t="s">
        <v>1497</v>
      </c>
      <c r="G157" s="239" t="s">
        <v>152</v>
      </c>
      <c r="H157" s="240">
        <v>38.457999999999998</v>
      </c>
      <c r="I157" s="241"/>
      <c r="J157" s="242">
        <f>ROUND(I157*H157,2)</f>
        <v>0</v>
      </c>
      <c r="K157" s="243"/>
      <c r="L157" s="44"/>
      <c r="M157" s="244" t="s">
        <v>1</v>
      </c>
      <c r="N157" s="245" t="s">
        <v>45</v>
      </c>
      <c r="O157" s="91"/>
      <c r="P157" s="246">
        <f>O157*H157</f>
        <v>0</v>
      </c>
      <c r="Q157" s="246">
        <v>0.033890000000000003</v>
      </c>
      <c r="R157" s="246">
        <f>Q157*H157</f>
        <v>1.3033416200000001</v>
      </c>
      <c r="S157" s="246">
        <v>0</v>
      </c>
      <c r="T157" s="24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48" t="s">
        <v>153</v>
      </c>
      <c r="AT157" s="248" t="s">
        <v>149</v>
      </c>
      <c r="AU157" s="248" t="s">
        <v>154</v>
      </c>
      <c r="AY157" s="17" t="s">
        <v>146</v>
      </c>
      <c r="BE157" s="249">
        <f>IF(N157="základná",J157,0)</f>
        <v>0</v>
      </c>
      <c r="BF157" s="249">
        <f>IF(N157="znížená",J157,0)</f>
        <v>0</v>
      </c>
      <c r="BG157" s="249">
        <f>IF(N157="zákl. prenesená",J157,0)</f>
        <v>0</v>
      </c>
      <c r="BH157" s="249">
        <f>IF(N157="zníž. prenesená",J157,0)</f>
        <v>0</v>
      </c>
      <c r="BI157" s="249">
        <f>IF(N157="nulová",J157,0)</f>
        <v>0</v>
      </c>
      <c r="BJ157" s="17" t="s">
        <v>154</v>
      </c>
      <c r="BK157" s="249">
        <f>ROUND(I157*H157,2)</f>
        <v>0</v>
      </c>
      <c r="BL157" s="17" t="s">
        <v>153</v>
      </c>
      <c r="BM157" s="248" t="s">
        <v>1498</v>
      </c>
    </row>
    <row r="158" s="13" customFormat="1">
      <c r="A158" s="13"/>
      <c r="B158" s="250"/>
      <c r="C158" s="251"/>
      <c r="D158" s="252" t="s">
        <v>163</v>
      </c>
      <c r="E158" s="253" t="s">
        <v>1</v>
      </c>
      <c r="F158" s="254" t="s">
        <v>164</v>
      </c>
      <c r="G158" s="251"/>
      <c r="H158" s="253" t="s">
        <v>1</v>
      </c>
      <c r="I158" s="255"/>
      <c r="J158" s="251"/>
      <c r="K158" s="251"/>
      <c r="L158" s="256"/>
      <c r="M158" s="257"/>
      <c r="N158" s="258"/>
      <c r="O158" s="258"/>
      <c r="P158" s="258"/>
      <c r="Q158" s="258"/>
      <c r="R158" s="258"/>
      <c r="S158" s="258"/>
      <c r="T158" s="25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60" t="s">
        <v>163</v>
      </c>
      <c r="AU158" s="260" t="s">
        <v>154</v>
      </c>
      <c r="AV158" s="13" t="s">
        <v>87</v>
      </c>
      <c r="AW158" s="13" t="s">
        <v>33</v>
      </c>
      <c r="AX158" s="13" t="s">
        <v>79</v>
      </c>
      <c r="AY158" s="260" t="s">
        <v>146</v>
      </c>
    </row>
    <row r="159" s="13" customFormat="1">
      <c r="A159" s="13"/>
      <c r="B159" s="250"/>
      <c r="C159" s="251"/>
      <c r="D159" s="252" t="s">
        <v>163</v>
      </c>
      <c r="E159" s="253" t="s">
        <v>1</v>
      </c>
      <c r="F159" s="254" t="s">
        <v>220</v>
      </c>
      <c r="G159" s="251"/>
      <c r="H159" s="253" t="s">
        <v>1</v>
      </c>
      <c r="I159" s="255"/>
      <c r="J159" s="251"/>
      <c r="K159" s="251"/>
      <c r="L159" s="256"/>
      <c r="M159" s="257"/>
      <c r="N159" s="258"/>
      <c r="O159" s="258"/>
      <c r="P159" s="258"/>
      <c r="Q159" s="258"/>
      <c r="R159" s="258"/>
      <c r="S159" s="258"/>
      <c r="T159" s="259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60" t="s">
        <v>163</v>
      </c>
      <c r="AU159" s="260" t="s">
        <v>154</v>
      </c>
      <c r="AV159" s="13" t="s">
        <v>87</v>
      </c>
      <c r="AW159" s="13" t="s">
        <v>33</v>
      </c>
      <c r="AX159" s="13" t="s">
        <v>79</v>
      </c>
      <c r="AY159" s="260" t="s">
        <v>146</v>
      </c>
    </row>
    <row r="160" s="14" customFormat="1">
      <c r="A160" s="14"/>
      <c r="B160" s="261"/>
      <c r="C160" s="262"/>
      <c r="D160" s="252" t="s">
        <v>163</v>
      </c>
      <c r="E160" s="263" t="s">
        <v>1</v>
      </c>
      <c r="F160" s="264" t="s">
        <v>1499</v>
      </c>
      <c r="G160" s="262"/>
      <c r="H160" s="265">
        <v>20.175000000000001</v>
      </c>
      <c r="I160" s="266"/>
      <c r="J160" s="262"/>
      <c r="K160" s="262"/>
      <c r="L160" s="267"/>
      <c r="M160" s="268"/>
      <c r="N160" s="269"/>
      <c r="O160" s="269"/>
      <c r="P160" s="269"/>
      <c r="Q160" s="269"/>
      <c r="R160" s="269"/>
      <c r="S160" s="269"/>
      <c r="T160" s="27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71" t="s">
        <v>163</v>
      </c>
      <c r="AU160" s="271" t="s">
        <v>154</v>
      </c>
      <c r="AV160" s="14" t="s">
        <v>154</v>
      </c>
      <c r="AW160" s="14" t="s">
        <v>33</v>
      </c>
      <c r="AX160" s="14" t="s">
        <v>79</v>
      </c>
      <c r="AY160" s="271" t="s">
        <v>146</v>
      </c>
    </row>
    <row r="161" s="13" customFormat="1">
      <c r="A161" s="13"/>
      <c r="B161" s="250"/>
      <c r="C161" s="251"/>
      <c r="D161" s="252" t="s">
        <v>163</v>
      </c>
      <c r="E161" s="253" t="s">
        <v>1</v>
      </c>
      <c r="F161" s="254" t="s">
        <v>176</v>
      </c>
      <c r="G161" s="251"/>
      <c r="H161" s="253" t="s">
        <v>1</v>
      </c>
      <c r="I161" s="255"/>
      <c r="J161" s="251"/>
      <c r="K161" s="251"/>
      <c r="L161" s="256"/>
      <c r="M161" s="257"/>
      <c r="N161" s="258"/>
      <c r="O161" s="258"/>
      <c r="P161" s="258"/>
      <c r="Q161" s="258"/>
      <c r="R161" s="258"/>
      <c r="S161" s="258"/>
      <c r="T161" s="259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60" t="s">
        <v>163</v>
      </c>
      <c r="AU161" s="260" t="s">
        <v>154</v>
      </c>
      <c r="AV161" s="13" t="s">
        <v>87</v>
      </c>
      <c r="AW161" s="13" t="s">
        <v>33</v>
      </c>
      <c r="AX161" s="13" t="s">
        <v>79</v>
      </c>
      <c r="AY161" s="260" t="s">
        <v>146</v>
      </c>
    </row>
    <row r="162" s="13" customFormat="1">
      <c r="A162" s="13"/>
      <c r="B162" s="250"/>
      <c r="C162" s="251"/>
      <c r="D162" s="252" t="s">
        <v>163</v>
      </c>
      <c r="E162" s="253" t="s">
        <v>1</v>
      </c>
      <c r="F162" s="254" t="s">
        <v>220</v>
      </c>
      <c r="G162" s="251"/>
      <c r="H162" s="253" t="s">
        <v>1</v>
      </c>
      <c r="I162" s="255"/>
      <c r="J162" s="251"/>
      <c r="K162" s="251"/>
      <c r="L162" s="256"/>
      <c r="M162" s="257"/>
      <c r="N162" s="258"/>
      <c r="O162" s="258"/>
      <c r="P162" s="258"/>
      <c r="Q162" s="258"/>
      <c r="R162" s="258"/>
      <c r="S162" s="258"/>
      <c r="T162" s="25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60" t="s">
        <v>163</v>
      </c>
      <c r="AU162" s="260" t="s">
        <v>154</v>
      </c>
      <c r="AV162" s="13" t="s">
        <v>87</v>
      </c>
      <c r="AW162" s="13" t="s">
        <v>33</v>
      </c>
      <c r="AX162" s="13" t="s">
        <v>79</v>
      </c>
      <c r="AY162" s="260" t="s">
        <v>146</v>
      </c>
    </row>
    <row r="163" s="14" customFormat="1">
      <c r="A163" s="14"/>
      <c r="B163" s="261"/>
      <c r="C163" s="262"/>
      <c r="D163" s="252" t="s">
        <v>163</v>
      </c>
      <c r="E163" s="263" t="s">
        <v>1</v>
      </c>
      <c r="F163" s="264" t="s">
        <v>1500</v>
      </c>
      <c r="G163" s="262"/>
      <c r="H163" s="265">
        <v>18.283000000000001</v>
      </c>
      <c r="I163" s="266"/>
      <c r="J163" s="262"/>
      <c r="K163" s="262"/>
      <c r="L163" s="267"/>
      <c r="M163" s="268"/>
      <c r="N163" s="269"/>
      <c r="O163" s="269"/>
      <c r="P163" s="269"/>
      <c r="Q163" s="269"/>
      <c r="R163" s="269"/>
      <c r="S163" s="269"/>
      <c r="T163" s="270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71" t="s">
        <v>163</v>
      </c>
      <c r="AU163" s="271" t="s">
        <v>154</v>
      </c>
      <c r="AV163" s="14" t="s">
        <v>154</v>
      </c>
      <c r="AW163" s="14" t="s">
        <v>33</v>
      </c>
      <c r="AX163" s="14" t="s">
        <v>79</v>
      </c>
      <c r="AY163" s="271" t="s">
        <v>146</v>
      </c>
    </row>
    <row r="164" s="13" customFormat="1">
      <c r="A164" s="13"/>
      <c r="B164" s="250"/>
      <c r="C164" s="251"/>
      <c r="D164" s="252" t="s">
        <v>163</v>
      </c>
      <c r="E164" s="253" t="s">
        <v>1</v>
      </c>
      <c r="F164" s="254" t="s">
        <v>177</v>
      </c>
      <c r="G164" s="251"/>
      <c r="H164" s="253" t="s">
        <v>1</v>
      </c>
      <c r="I164" s="255"/>
      <c r="J164" s="251"/>
      <c r="K164" s="251"/>
      <c r="L164" s="256"/>
      <c r="M164" s="257"/>
      <c r="N164" s="258"/>
      <c r="O164" s="258"/>
      <c r="P164" s="258"/>
      <c r="Q164" s="258"/>
      <c r="R164" s="258"/>
      <c r="S164" s="258"/>
      <c r="T164" s="259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60" t="s">
        <v>163</v>
      </c>
      <c r="AU164" s="260" t="s">
        <v>154</v>
      </c>
      <c r="AV164" s="13" t="s">
        <v>87</v>
      </c>
      <c r="AW164" s="13" t="s">
        <v>33</v>
      </c>
      <c r="AX164" s="13" t="s">
        <v>79</v>
      </c>
      <c r="AY164" s="260" t="s">
        <v>146</v>
      </c>
    </row>
    <row r="165" s="15" customFormat="1">
      <c r="A165" s="15"/>
      <c r="B165" s="272"/>
      <c r="C165" s="273"/>
      <c r="D165" s="252" t="s">
        <v>163</v>
      </c>
      <c r="E165" s="274" t="s">
        <v>1</v>
      </c>
      <c r="F165" s="275" t="s">
        <v>178</v>
      </c>
      <c r="G165" s="273"/>
      <c r="H165" s="276">
        <v>38.457999999999998</v>
      </c>
      <c r="I165" s="277"/>
      <c r="J165" s="273"/>
      <c r="K165" s="273"/>
      <c r="L165" s="278"/>
      <c r="M165" s="279"/>
      <c r="N165" s="280"/>
      <c r="O165" s="280"/>
      <c r="P165" s="280"/>
      <c r="Q165" s="280"/>
      <c r="R165" s="280"/>
      <c r="S165" s="280"/>
      <c r="T165" s="281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82" t="s">
        <v>163</v>
      </c>
      <c r="AU165" s="282" t="s">
        <v>154</v>
      </c>
      <c r="AV165" s="15" t="s">
        <v>153</v>
      </c>
      <c r="AW165" s="15" t="s">
        <v>33</v>
      </c>
      <c r="AX165" s="15" t="s">
        <v>87</v>
      </c>
      <c r="AY165" s="282" t="s">
        <v>146</v>
      </c>
    </row>
    <row r="166" s="2" customFormat="1" ht="24" customHeight="1">
      <c r="A166" s="38"/>
      <c r="B166" s="39"/>
      <c r="C166" s="236" t="s">
        <v>232</v>
      </c>
      <c r="D166" s="236" t="s">
        <v>149</v>
      </c>
      <c r="E166" s="237" t="s">
        <v>233</v>
      </c>
      <c r="F166" s="238" t="s">
        <v>234</v>
      </c>
      <c r="G166" s="239" t="s">
        <v>152</v>
      </c>
      <c r="H166" s="240">
        <v>8.6400000000000006</v>
      </c>
      <c r="I166" s="241"/>
      <c r="J166" s="242">
        <f>ROUND(I166*H166,2)</f>
        <v>0</v>
      </c>
      <c r="K166" s="243"/>
      <c r="L166" s="44"/>
      <c r="M166" s="244" t="s">
        <v>1</v>
      </c>
      <c r="N166" s="245" t="s">
        <v>45</v>
      </c>
      <c r="O166" s="91"/>
      <c r="P166" s="246">
        <f>O166*H166</f>
        <v>0</v>
      </c>
      <c r="Q166" s="246">
        <v>0.019740000000000001</v>
      </c>
      <c r="R166" s="246">
        <f>Q166*H166</f>
        <v>0.17055360000000003</v>
      </c>
      <c r="S166" s="246">
        <v>0</v>
      </c>
      <c r="T166" s="24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48" t="s">
        <v>153</v>
      </c>
      <c r="AT166" s="248" t="s">
        <v>149</v>
      </c>
      <c r="AU166" s="248" t="s">
        <v>154</v>
      </c>
      <c r="AY166" s="17" t="s">
        <v>146</v>
      </c>
      <c r="BE166" s="249">
        <f>IF(N166="základná",J166,0)</f>
        <v>0</v>
      </c>
      <c r="BF166" s="249">
        <f>IF(N166="znížená",J166,0)</f>
        <v>0</v>
      </c>
      <c r="BG166" s="249">
        <f>IF(N166="zákl. prenesená",J166,0)</f>
        <v>0</v>
      </c>
      <c r="BH166" s="249">
        <f>IF(N166="zníž. prenesená",J166,0)</f>
        <v>0</v>
      </c>
      <c r="BI166" s="249">
        <f>IF(N166="nulová",J166,0)</f>
        <v>0</v>
      </c>
      <c r="BJ166" s="17" t="s">
        <v>154</v>
      </c>
      <c r="BK166" s="249">
        <f>ROUND(I166*H166,2)</f>
        <v>0</v>
      </c>
      <c r="BL166" s="17" t="s">
        <v>153</v>
      </c>
      <c r="BM166" s="248" t="s">
        <v>1501</v>
      </c>
    </row>
    <row r="167" s="13" customFormat="1">
      <c r="A167" s="13"/>
      <c r="B167" s="250"/>
      <c r="C167" s="251"/>
      <c r="D167" s="252" t="s">
        <v>163</v>
      </c>
      <c r="E167" s="253" t="s">
        <v>1</v>
      </c>
      <c r="F167" s="254" t="s">
        <v>164</v>
      </c>
      <c r="G167" s="251"/>
      <c r="H167" s="253" t="s">
        <v>1</v>
      </c>
      <c r="I167" s="255"/>
      <c r="J167" s="251"/>
      <c r="K167" s="251"/>
      <c r="L167" s="256"/>
      <c r="M167" s="257"/>
      <c r="N167" s="258"/>
      <c r="O167" s="258"/>
      <c r="P167" s="258"/>
      <c r="Q167" s="258"/>
      <c r="R167" s="258"/>
      <c r="S167" s="258"/>
      <c r="T167" s="25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0" t="s">
        <v>163</v>
      </c>
      <c r="AU167" s="260" t="s">
        <v>154</v>
      </c>
      <c r="AV167" s="13" t="s">
        <v>87</v>
      </c>
      <c r="AW167" s="13" t="s">
        <v>33</v>
      </c>
      <c r="AX167" s="13" t="s">
        <v>79</v>
      </c>
      <c r="AY167" s="260" t="s">
        <v>146</v>
      </c>
    </row>
    <row r="168" s="14" customFormat="1">
      <c r="A168" s="14"/>
      <c r="B168" s="261"/>
      <c r="C168" s="262"/>
      <c r="D168" s="252" t="s">
        <v>163</v>
      </c>
      <c r="E168" s="263" t="s">
        <v>1</v>
      </c>
      <c r="F168" s="264" t="s">
        <v>1502</v>
      </c>
      <c r="G168" s="262"/>
      <c r="H168" s="265">
        <v>1.8899999999999999</v>
      </c>
      <c r="I168" s="266"/>
      <c r="J168" s="262"/>
      <c r="K168" s="262"/>
      <c r="L168" s="267"/>
      <c r="M168" s="268"/>
      <c r="N168" s="269"/>
      <c r="O168" s="269"/>
      <c r="P168" s="269"/>
      <c r="Q168" s="269"/>
      <c r="R168" s="269"/>
      <c r="S168" s="269"/>
      <c r="T168" s="27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71" t="s">
        <v>163</v>
      </c>
      <c r="AU168" s="271" t="s">
        <v>154</v>
      </c>
      <c r="AV168" s="14" t="s">
        <v>154</v>
      </c>
      <c r="AW168" s="14" t="s">
        <v>33</v>
      </c>
      <c r="AX168" s="14" t="s">
        <v>79</v>
      </c>
      <c r="AY168" s="271" t="s">
        <v>146</v>
      </c>
    </row>
    <row r="169" s="13" customFormat="1">
      <c r="A169" s="13"/>
      <c r="B169" s="250"/>
      <c r="C169" s="251"/>
      <c r="D169" s="252" t="s">
        <v>163</v>
      </c>
      <c r="E169" s="253" t="s">
        <v>1</v>
      </c>
      <c r="F169" s="254" t="s">
        <v>168</v>
      </c>
      <c r="G169" s="251"/>
      <c r="H169" s="253" t="s">
        <v>1</v>
      </c>
      <c r="I169" s="255"/>
      <c r="J169" s="251"/>
      <c r="K169" s="251"/>
      <c r="L169" s="256"/>
      <c r="M169" s="257"/>
      <c r="N169" s="258"/>
      <c r="O169" s="258"/>
      <c r="P169" s="258"/>
      <c r="Q169" s="258"/>
      <c r="R169" s="258"/>
      <c r="S169" s="258"/>
      <c r="T169" s="25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60" t="s">
        <v>163</v>
      </c>
      <c r="AU169" s="260" t="s">
        <v>154</v>
      </c>
      <c r="AV169" s="13" t="s">
        <v>87</v>
      </c>
      <c r="AW169" s="13" t="s">
        <v>33</v>
      </c>
      <c r="AX169" s="13" t="s">
        <v>79</v>
      </c>
      <c r="AY169" s="260" t="s">
        <v>146</v>
      </c>
    </row>
    <row r="170" s="13" customFormat="1">
      <c r="A170" s="13"/>
      <c r="B170" s="250"/>
      <c r="C170" s="251"/>
      <c r="D170" s="252" t="s">
        <v>163</v>
      </c>
      <c r="E170" s="253" t="s">
        <v>1</v>
      </c>
      <c r="F170" s="254" t="s">
        <v>169</v>
      </c>
      <c r="G170" s="251"/>
      <c r="H170" s="253" t="s">
        <v>1</v>
      </c>
      <c r="I170" s="255"/>
      <c r="J170" s="251"/>
      <c r="K170" s="251"/>
      <c r="L170" s="256"/>
      <c r="M170" s="257"/>
      <c r="N170" s="258"/>
      <c r="O170" s="258"/>
      <c r="P170" s="258"/>
      <c r="Q170" s="258"/>
      <c r="R170" s="258"/>
      <c r="S170" s="258"/>
      <c r="T170" s="25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60" t="s">
        <v>163</v>
      </c>
      <c r="AU170" s="260" t="s">
        <v>154</v>
      </c>
      <c r="AV170" s="13" t="s">
        <v>87</v>
      </c>
      <c r="AW170" s="13" t="s">
        <v>33</v>
      </c>
      <c r="AX170" s="13" t="s">
        <v>79</v>
      </c>
      <c r="AY170" s="260" t="s">
        <v>146</v>
      </c>
    </row>
    <row r="171" s="14" customFormat="1">
      <c r="A171" s="14"/>
      <c r="B171" s="261"/>
      <c r="C171" s="262"/>
      <c r="D171" s="252" t="s">
        <v>163</v>
      </c>
      <c r="E171" s="263" t="s">
        <v>1</v>
      </c>
      <c r="F171" s="264" t="s">
        <v>1503</v>
      </c>
      <c r="G171" s="262"/>
      <c r="H171" s="265">
        <v>4.7249999999999996</v>
      </c>
      <c r="I171" s="266"/>
      <c r="J171" s="262"/>
      <c r="K171" s="262"/>
      <c r="L171" s="267"/>
      <c r="M171" s="268"/>
      <c r="N171" s="269"/>
      <c r="O171" s="269"/>
      <c r="P171" s="269"/>
      <c r="Q171" s="269"/>
      <c r="R171" s="269"/>
      <c r="S171" s="269"/>
      <c r="T171" s="27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71" t="s">
        <v>163</v>
      </c>
      <c r="AU171" s="271" t="s">
        <v>154</v>
      </c>
      <c r="AV171" s="14" t="s">
        <v>154</v>
      </c>
      <c r="AW171" s="14" t="s">
        <v>33</v>
      </c>
      <c r="AX171" s="14" t="s">
        <v>79</v>
      </c>
      <c r="AY171" s="271" t="s">
        <v>146</v>
      </c>
    </row>
    <row r="172" s="14" customFormat="1">
      <c r="A172" s="14"/>
      <c r="B172" s="261"/>
      <c r="C172" s="262"/>
      <c r="D172" s="252" t="s">
        <v>163</v>
      </c>
      <c r="E172" s="263" t="s">
        <v>1</v>
      </c>
      <c r="F172" s="264" t="s">
        <v>1504</v>
      </c>
      <c r="G172" s="262"/>
      <c r="H172" s="265">
        <v>2.0249999999999999</v>
      </c>
      <c r="I172" s="266"/>
      <c r="J172" s="262"/>
      <c r="K172" s="262"/>
      <c r="L172" s="267"/>
      <c r="M172" s="268"/>
      <c r="N172" s="269"/>
      <c r="O172" s="269"/>
      <c r="P172" s="269"/>
      <c r="Q172" s="269"/>
      <c r="R172" s="269"/>
      <c r="S172" s="269"/>
      <c r="T172" s="27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71" t="s">
        <v>163</v>
      </c>
      <c r="AU172" s="271" t="s">
        <v>154</v>
      </c>
      <c r="AV172" s="14" t="s">
        <v>154</v>
      </c>
      <c r="AW172" s="14" t="s">
        <v>33</v>
      </c>
      <c r="AX172" s="14" t="s">
        <v>79</v>
      </c>
      <c r="AY172" s="271" t="s">
        <v>146</v>
      </c>
    </row>
    <row r="173" s="13" customFormat="1">
      <c r="A173" s="13"/>
      <c r="B173" s="250"/>
      <c r="C173" s="251"/>
      <c r="D173" s="252" t="s">
        <v>163</v>
      </c>
      <c r="E173" s="253" t="s">
        <v>1</v>
      </c>
      <c r="F173" s="254" t="s">
        <v>176</v>
      </c>
      <c r="G173" s="251"/>
      <c r="H173" s="253" t="s">
        <v>1</v>
      </c>
      <c r="I173" s="255"/>
      <c r="J173" s="251"/>
      <c r="K173" s="251"/>
      <c r="L173" s="256"/>
      <c r="M173" s="257"/>
      <c r="N173" s="258"/>
      <c r="O173" s="258"/>
      <c r="P173" s="258"/>
      <c r="Q173" s="258"/>
      <c r="R173" s="258"/>
      <c r="S173" s="258"/>
      <c r="T173" s="25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0" t="s">
        <v>163</v>
      </c>
      <c r="AU173" s="260" t="s">
        <v>154</v>
      </c>
      <c r="AV173" s="13" t="s">
        <v>87</v>
      </c>
      <c r="AW173" s="13" t="s">
        <v>33</v>
      </c>
      <c r="AX173" s="13" t="s">
        <v>79</v>
      </c>
      <c r="AY173" s="260" t="s">
        <v>146</v>
      </c>
    </row>
    <row r="174" s="13" customFormat="1">
      <c r="A174" s="13"/>
      <c r="B174" s="250"/>
      <c r="C174" s="251"/>
      <c r="D174" s="252" t="s">
        <v>163</v>
      </c>
      <c r="E174" s="253" t="s">
        <v>1</v>
      </c>
      <c r="F174" s="254" t="s">
        <v>177</v>
      </c>
      <c r="G174" s="251"/>
      <c r="H174" s="253" t="s">
        <v>1</v>
      </c>
      <c r="I174" s="255"/>
      <c r="J174" s="251"/>
      <c r="K174" s="251"/>
      <c r="L174" s="256"/>
      <c r="M174" s="257"/>
      <c r="N174" s="258"/>
      <c r="O174" s="258"/>
      <c r="P174" s="258"/>
      <c r="Q174" s="258"/>
      <c r="R174" s="258"/>
      <c r="S174" s="258"/>
      <c r="T174" s="25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60" t="s">
        <v>163</v>
      </c>
      <c r="AU174" s="260" t="s">
        <v>154</v>
      </c>
      <c r="AV174" s="13" t="s">
        <v>87</v>
      </c>
      <c r="AW174" s="13" t="s">
        <v>33</v>
      </c>
      <c r="AX174" s="13" t="s">
        <v>79</v>
      </c>
      <c r="AY174" s="260" t="s">
        <v>146</v>
      </c>
    </row>
    <row r="175" s="15" customFormat="1">
      <c r="A175" s="15"/>
      <c r="B175" s="272"/>
      <c r="C175" s="273"/>
      <c r="D175" s="252" t="s">
        <v>163</v>
      </c>
      <c r="E175" s="274" t="s">
        <v>1</v>
      </c>
      <c r="F175" s="275" t="s">
        <v>178</v>
      </c>
      <c r="G175" s="273"/>
      <c r="H175" s="276">
        <v>8.6400000000000006</v>
      </c>
      <c r="I175" s="277"/>
      <c r="J175" s="273"/>
      <c r="K175" s="273"/>
      <c r="L175" s="278"/>
      <c r="M175" s="279"/>
      <c r="N175" s="280"/>
      <c r="O175" s="280"/>
      <c r="P175" s="280"/>
      <c r="Q175" s="280"/>
      <c r="R175" s="280"/>
      <c r="S175" s="280"/>
      <c r="T175" s="281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82" t="s">
        <v>163</v>
      </c>
      <c r="AU175" s="282" t="s">
        <v>154</v>
      </c>
      <c r="AV175" s="15" t="s">
        <v>153</v>
      </c>
      <c r="AW175" s="15" t="s">
        <v>33</v>
      </c>
      <c r="AX175" s="15" t="s">
        <v>87</v>
      </c>
      <c r="AY175" s="282" t="s">
        <v>146</v>
      </c>
    </row>
    <row r="176" s="2" customFormat="1" ht="24" customHeight="1">
      <c r="A176" s="38"/>
      <c r="B176" s="39"/>
      <c r="C176" s="236" t="s">
        <v>244</v>
      </c>
      <c r="D176" s="236" t="s">
        <v>149</v>
      </c>
      <c r="E176" s="237" t="s">
        <v>263</v>
      </c>
      <c r="F176" s="238" t="s">
        <v>1505</v>
      </c>
      <c r="G176" s="239" t="s">
        <v>152</v>
      </c>
      <c r="H176" s="240">
        <v>18.625</v>
      </c>
      <c r="I176" s="241"/>
      <c r="J176" s="242">
        <f>ROUND(I176*H176,2)</f>
        <v>0</v>
      </c>
      <c r="K176" s="243"/>
      <c r="L176" s="44"/>
      <c r="M176" s="244" t="s">
        <v>1</v>
      </c>
      <c r="N176" s="245" t="s">
        <v>45</v>
      </c>
      <c r="O176" s="91"/>
      <c r="P176" s="246">
        <f>O176*H176</f>
        <v>0</v>
      </c>
      <c r="Q176" s="246">
        <v>0.00415</v>
      </c>
      <c r="R176" s="246">
        <f>Q176*H176</f>
        <v>0.077293749999999994</v>
      </c>
      <c r="S176" s="246">
        <v>0</v>
      </c>
      <c r="T176" s="247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48" t="s">
        <v>153</v>
      </c>
      <c r="AT176" s="248" t="s">
        <v>149</v>
      </c>
      <c r="AU176" s="248" t="s">
        <v>154</v>
      </c>
      <c r="AY176" s="17" t="s">
        <v>146</v>
      </c>
      <c r="BE176" s="249">
        <f>IF(N176="základná",J176,0)</f>
        <v>0</v>
      </c>
      <c r="BF176" s="249">
        <f>IF(N176="znížená",J176,0)</f>
        <v>0</v>
      </c>
      <c r="BG176" s="249">
        <f>IF(N176="zákl. prenesená",J176,0)</f>
        <v>0</v>
      </c>
      <c r="BH176" s="249">
        <f>IF(N176="zníž. prenesená",J176,0)</f>
        <v>0</v>
      </c>
      <c r="BI176" s="249">
        <f>IF(N176="nulová",J176,0)</f>
        <v>0</v>
      </c>
      <c r="BJ176" s="17" t="s">
        <v>154</v>
      </c>
      <c r="BK176" s="249">
        <f>ROUND(I176*H176,2)</f>
        <v>0</v>
      </c>
      <c r="BL176" s="17" t="s">
        <v>153</v>
      </c>
      <c r="BM176" s="248" t="s">
        <v>1506</v>
      </c>
    </row>
    <row r="177" s="14" customFormat="1">
      <c r="A177" s="14"/>
      <c r="B177" s="261"/>
      <c r="C177" s="262"/>
      <c r="D177" s="252" t="s">
        <v>163</v>
      </c>
      <c r="E177" s="263" t="s">
        <v>1</v>
      </c>
      <c r="F177" s="264" t="s">
        <v>1507</v>
      </c>
      <c r="G177" s="262"/>
      <c r="H177" s="265">
        <v>18.625</v>
      </c>
      <c r="I177" s="266"/>
      <c r="J177" s="262"/>
      <c r="K177" s="262"/>
      <c r="L177" s="267"/>
      <c r="M177" s="268"/>
      <c r="N177" s="269"/>
      <c r="O177" s="269"/>
      <c r="P177" s="269"/>
      <c r="Q177" s="269"/>
      <c r="R177" s="269"/>
      <c r="S177" s="269"/>
      <c r="T177" s="27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71" t="s">
        <v>163</v>
      </c>
      <c r="AU177" s="271" t="s">
        <v>154</v>
      </c>
      <c r="AV177" s="14" t="s">
        <v>154</v>
      </c>
      <c r="AW177" s="14" t="s">
        <v>33</v>
      </c>
      <c r="AX177" s="14" t="s">
        <v>87</v>
      </c>
      <c r="AY177" s="271" t="s">
        <v>146</v>
      </c>
    </row>
    <row r="178" s="2" customFormat="1" ht="24" customHeight="1">
      <c r="A178" s="38"/>
      <c r="B178" s="39"/>
      <c r="C178" s="236" t="s">
        <v>253</v>
      </c>
      <c r="D178" s="236" t="s">
        <v>149</v>
      </c>
      <c r="E178" s="237" t="s">
        <v>254</v>
      </c>
      <c r="F178" s="238" t="s">
        <v>255</v>
      </c>
      <c r="G178" s="239" t="s">
        <v>152</v>
      </c>
      <c r="H178" s="240">
        <v>3.7999999999999998</v>
      </c>
      <c r="I178" s="241"/>
      <c r="J178" s="242">
        <f>ROUND(I178*H178,2)</f>
        <v>0</v>
      </c>
      <c r="K178" s="243"/>
      <c r="L178" s="44"/>
      <c r="M178" s="244" t="s">
        <v>1</v>
      </c>
      <c r="N178" s="245" t="s">
        <v>45</v>
      </c>
      <c r="O178" s="91"/>
      <c r="P178" s="246">
        <f>O178*H178</f>
        <v>0</v>
      </c>
      <c r="Q178" s="246">
        <v>0.033980000000000003</v>
      </c>
      <c r="R178" s="246">
        <f>Q178*H178</f>
        <v>0.12912400000000002</v>
      </c>
      <c r="S178" s="246">
        <v>0</v>
      </c>
      <c r="T178" s="247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48" t="s">
        <v>153</v>
      </c>
      <c r="AT178" s="248" t="s">
        <v>149</v>
      </c>
      <c r="AU178" s="248" t="s">
        <v>154</v>
      </c>
      <c r="AY178" s="17" t="s">
        <v>146</v>
      </c>
      <c r="BE178" s="249">
        <f>IF(N178="základná",J178,0)</f>
        <v>0</v>
      </c>
      <c r="BF178" s="249">
        <f>IF(N178="znížená",J178,0)</f>
        <v>0</v>
      </c>
      <c r="BG178" s="249">
        <f>IF(N178="zákl. prenesená",J178,0)</f>
        <v>0</v>
      </c>
      <c r="BH178" s="249">
        <f>IF(N178="zníž. prenesená",J178,0)</f>
        <v>0</v>
      </c>
      <c r="BI178" s="249">
        <f>IF(N178="nulová",J178,0)</f>
        <v>0</v>
      </c>
      <c r="BJ178" s="17" t="s">
        <v>154</v>
      </c>
      <c r="BK178" s="249">
        <f>ROUND(I178*H178,2)</f>
        <v>0</v>
      </c>
      <c r="BL178" s="17" t="s">
        <v>153</v>
      </c>
      <c r="BM178" s="248" t="s">
        <v>1508</v>
      </c>
    </row>
    <row r="179" s="13" customFormat="1">
      <c r="A179" s="13"/>
      <c r="B179" s="250"/>
      <c r="C179" s="251"/>
      <c r="D179" s="252" t="s">
        <v>163</v>
      </c>
      <c r="E179" s="253" t="s">
        <v>1</v>
      </c>
      <c r="F179" s="254" t="s">
        <v>164</v>
      </c>
      <c r="G179" s="251"/>
      <c r="H179" s="253" t="s">
        <v>1</v>
      </c>
      <c r="I179" s="255"/>
      <c r="J179" s="251"/>
      <c r="K179" s="251"/>
      <c r="L179" s="256"/>
      <c r="M179" s="257"/>
      <c r="N179" s="258"/>
      <c r="O179" s="258"/>
      <c r="P179" s="258"/>
      <c r="Q179" s="258"/>
      <c r="R179" s="258"/>
      <c r="S179" s="258"/>
      <c r="T179" s="25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60" t="s">
        <v>163</v>
      </c>
      <c r="AU179" s="260" t="s">
        <v>154</v>
      </c>
      <c r="AV179" s="13" t="s">
        <v>87</v>
      </c>
      <c r="AW179" s="13" t="s">
        <v>33</v>
      </c>
      <c r="AX179" s="13" t="s">
        <v>79</v>
      </c>
      <c r="AY179" s="260" t="s">
        <v>146</v>
      </c>
    </row>
    <row r="180" s="13" customFormat="1">
      <c r="A180" s="13"/>
      <c r="B180" s="250"/>
      <c r="C180" s="251"/>
      <c r="D180" s="252" t="s">
        <v>163</v>
      </c>
      <c r="E180" s="253" t="s">
        <v>1</v>
      </c>
      <c r="F180" s="254" t="s">
        <v>220</v>
      </c>
      <c r="G180" s="251"/>
      <c r="H180" s="253" t="s">
        <v>1</v>
      </c>
      <c r="I180" s="255"/>
      <c r="J180" s="251"/>
      <c r="K180" s="251"/>
      <c r="L180" s="256"/>
      <c r="M180" s="257"/>
      <c r="N180" s="258"/>
      <c r="O180" s="258"/>
      <c r="P180" s="258"/>
      <c r="Q180" s="258"/>
      <c r="R180" s="258"/>
      <c r="S180" s="258"/>
      <c r="T180" s="25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60" t="s">
        <v>163</v>
      </c>
      <c r="AU180" s="260" t="s">
        <v>154</v>
      </c>
      <c r="AV180" s="13" t="s">
        <v>87</v>
      </c>
      <c r="AW180" s="13" t="s">
        <v>33</v>
      </c>
      <c r="AX180" s="13" t="s">
        <v>79</v>
      </c>
      <c r="AY180" s="260" t="s">
        <v>146</v>
      </c>
    </row>
    <row r="181" s="14" customFormat="1">
      <c r="A181" s="14"/>
      <c r="B181" s="261"/>
      <c r="C181" s="262"/>
      <c r="D181" s="252" t="s">
        <v>163</v>
      </c>
      <c r="E181" s="263" t="s">
        <v>1</v>
      </c>
      <c r="F181" s="264" t="s">
        <v>1509</v>
      </c>
      <c r="G181" s="262"/>
      <c r="H181" s="265">
        <v>3</v>
      </c>
      <c r="I181" s="266"/>
      <c r="J181" s="262"/>
      <c r="K181" s="262"/>
      <c r="L181" s="267"/>
      <c r="M181" s="268"/>
      <c r="N181" s="269"/>
      <c r="O181" s="269"/>
      <c r="P181" s="269"/>
      <c r="Q181" s="269"/>
      <c r="R181" s="269"/>
      <c r="S181" s="269"/>
      <c r="T181" s="27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71" t="s">
        <v>163</v>
      </c>
      <c r="AU181" s="271" t="s">
        <v>154</v>
      </c>
      <c r="AV181" s="14" t="s">
        <v>154</v>
      </c>
      <c r="AW181" s="14" t="s">
        <v>33</v>
      </c>
      <c r="AX181" s="14" t="s">
        <v>79</v>
      </c>
      <c r="AY181" s="271" t="s">
        <v>146</v>
      </c>
    </row>
    <row r="182" s="13" customFormat="1">
      <c r="A182" s="13"/>
      <c r="B182" s="250"/>
      <c r="C182" s="251"/>
      <c r="D182" s="252" t="s">
        <v>163</v>
      </c>
      <c r="E182" s="253" t="s">
        <v>1</v>
      </c>
      <c r="F182" s="254" t="s">
        <v>168</v>
      </c>
      <c r="G182" s="251"/>
      <c r="H182" s="253" t="s">
        <v>1</v>
      </c>
      <c r="I182" s="255"/>
      <c r="J182" s="251"/>
      <c r="K182" s="251"/>
      <c r="L182" s="256"/>
      <c r="M182" s="257"/>
      <c r="N182" s="258"/>
      <c r="O182" s="258"/>
      <c r="P182" s="258"/>
      <c r="Q182" s="258"/>
      <c r="R182" s="258"/>
      <c r="S182" s="258"/>
      <c r="T182" s="259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60" t="s">
        <v>163</v>
      </c>
      <c r="AU182" s="260" t="s">
        <v>154</v>
      </c>
      <c r="AV182" s="13" t="s">
        <v>87</v>
      </c>
      <c r="AW182" s="13" t="s">
        <v>33</v>
      </c>
      <c r="AX182" s="13" t="s">
        <v>79</v>
      </c>
      <c r="AY182" s="260" t="s">
        <v>146</v>
      </c>
    </row>
    <row r="183" s="13" customFormat="1">
      <c r="A183" s="13"/>
      <c r="B183" s="250"/>
      <c r="C183" s="251"/>
      <c r="D183" s="252" t="s">
        <v>163</v>
      </c>
      <c r="E183" s="253" t="s">
        <v>1</v>
      </c>
      <c r="F183" s="254" t="s">
        <v>176</v>
      </c>
      <c r="G183" s="251"/>
      <c r="H183" s="253" t="s">
        <v>1</v>
      </c>
      <c r="I183" s="255"/>
      <c r="J183" s="251"/>
      <c r="K183" s="251"/>
      <c r="L183" s="256"/>
      <c r="M183" s="257"/>
      <c r="N183" s="258"/>
      <c r="O183" s="258"/>
      <c r="P183" s="258"/>
      <c r="Q183" s="258"/>
      <c r="R183" s="258"/>
      <c r="S183" s="258"/>
      <c r="T183" s="25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60" t="s">
        <v>163</v>
      </c>
      <c r="AU183" s="260" t="s">
        <v>154</v>
      </c>
      <c r="AV183" s="13" t="s">
        <v>87</v>
      </c>
      <c r="AW183" s="13" t="s">
        <v>33</v>
      </c>
      <c r="AX183" s="13" t="s">
        <v>79</v>
      </c>
      <c r="AY183" s="260" t="s">
        <v>146</v>
      </c>
    </row>
    <row r="184" s="13" customFormat="1">
      <c r="A184" s="13"/>
      <c r="B184" s="250"/>
      <c r="C184" s="251"/>
      <c r="D184" s="252" t="s">
        <v>163</v>
      </c>
      <c r="E184" s="253" t="s">
        <v>1</v>
      </c>
      <c r="F184" s="254" t="s">
        <v>220</v>
      </c>
      <c r="G184" s="251"/>
      <c r="H184" s="253" t="s">
        <v>1</v>
      </c>
      <c r="I184" s="255"/>
      <c r="J184" s="251"/>
      <c r="K184" s="251"/>
      <c r="L184" s="256"/>
      <c r="M184" s="257"/>
      <c r="N184" s="258"/>
      <c r="O184" s="258"/>
      <c r="P184" s="258"/>
      <c r="Q184" s="258"/>
      <c r="R184" s="258"/>
      <c r="S184" s="258"/>
      <c r="T184" s="25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60" t="s">
        <v>163</v>
      </c>
      <c r="AU184" s="260" t="s">
        <v>154</v>
      </c>
      <c r="AV184" s="13" t="s">
        <v>87</v>
      </c>
      <c r="AW184" s="13" t="s">
        <v>33</v>
      </c>
      <c r="AX184" s="13" t="s">
        <v>79</v>
      </c>
      <c r="AY184" s="260" t="s">
        <v>146</v>
      </c>
    </row>
    <row r="185" s="14" customFormat="1">
      <c r="A185" s="14"/>
      <c r="B185" s="261"/>
      <c r="C185" s="262"/>
      <c r="D185" s="252" t="s">
        <v>163</v>
      </c>
      <c r="E185" s="263" t="s">
        <v>1</v>
      </c>
      <c r="F185" s="264" t="s">
        <v>1510</v>
      </c>
      <c r="G185" s="262"/>
      <c r="H185" s="265">
        <v>0.80000000000000004</v>
      </c>
      <c r="I185" s="266"/>
      <c r="J185" s="262"/>
      <c r="K185" s="262"/>
      <c r="L185" s="267"/>
      <c r="M185" s="268"/>
      <c r="N185" s="269"/>
      <c r="O185" s="269"/>
      <c r="P185" s="269"/>
      <c r="Q185" s="269"/>
      <c r="R185" s="269"/>
      <c r="S185" s="269"/>
      <c r="T185" s="27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71" t="s">
        <v>163</v>
      </c>
      <c r="AU185" s="271" t="s">
        <v>154</v>
      </c>
      <c r="AV185" s="14" t="s">
        <v>154</v>
      </c>
      <c r="AW185" s="14" t="s">
        <v>33</v>
      </c>
      <c r="AX185" s="14" t="s">
        <v>79</v>
      </c>
      <c r="AY185" s="271" t="s">
        <v>146</v>
      </c>
    </row>
    <row r="186" s="13" customFormat="1">
      <c r="A186" s="13"/>
      <c r="B186" s="250"/>
      <c r="C186" s="251"/>
      <c r="D186" s="252" t="s">
        <v>163</v>
      </c>
      <c r="E186" s="253" t="s">
        <v>1</v>
      </c>
      <c r="F186" s="254" t="s">
        <v>177</v>
      </c>
      <c r="G186" s="251"/>
      <c r="H186" s="253" t="s">
        <v>1</v>
      </c>
      <c r="I186" s="255"/>
      <c r="J186" s="251"/>
      <c r="K186" s="251"/>
      <c r="L186" s="256"/>
      <c r="M186" s="257"/>
      <c r="N186" s="258"/>
      <c r="O186" s="258"/>
      <c r="P186" s="258"/>
      <c r="Q186" s="258"/>
      <c r="R186" s="258"/>
      <c r="S186" s="258"/>
      <c r="T186" s="259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60" t="s">
        <v>163</v>
      </c>
      <c r="AU186" s="260" t="s">
        <v>154</v>
      </c>
      <c r="AV186" s="13" t="s">
        <v>87</v>
      </c>
      <c r="AW186" s="13" t="s">
        <v>33</v>
      </c>
      <c r="AX186" s="13" t="s">
        <v>79</v>
      </c>
      <c r="AY186" s="260" t="s">
        <v>146</v>
      </c>
    </row>
    <row r="187" s="15" customFormat="1">
      <c r="A187" s="15"/>
      <c r="B187" s="272"/>
      <c r="C187" s="273"/>
      <c r="D187" s="252" t="s">
        <v>163</v>
      </c>
      <c r="E187" s="274" t="s">
        <v>1</v>
      </c>
      <c r="F187" s="275" t="s">
        <v>178</v>
      </c>
      <c r="G187" s="273"/>
      <c r="H187" s="276">
        <v>3.7999999999999998</v>
      </c>
      <c r="I187" s="277"/>
      <c r="J187" s="273"/>
      <c r="K187" s="273"/>
      <c r="L187" s="278"/>
      <c r="M187" s="279"/>
      <c r="N187" s="280"/>
      <c r="O187" s="280"/>
      <c r="P187" s="280"/>
      <c r="Q187" s="280"/>
      <c r="R187" s="280"/>
      <c r="S187" s="280"/>
      <c r="T187" s="281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82" t="s">
        <v>163</v>
      </c>
      <c r="AU187" s="282" t="s">
        <v>154</v>
      </c>
      <c r="AV187" s="15" t="s">
        <v>153</v>
      </c>
      <c r="AW187" s="15" t="s">
        <v>33</v>
      </c>
      <c r="AX187" s="15" t="s">
        <v>87</v>
      </c>
      <c r="AY187" s="282" t="s">
        <v>146</v>
      </c>
    </row>
    <row r="188" s="2" customFormat="1" ht="36" customHeight="1">
      <c r="A188" s="38"/>
      <c r="B188" s="39"/>
      <c r="C188" s="236" t="s">
        <v>262</v>
      </c>
      <c r="D188" s="236" t="s">
        <v>149</v>
      </c>
      <c r="E188" s="237" t="s">
        <v>245</v>
      </c>
      <c r="F188" s="238" t="s">
        <v>246</v>
      </c>
      <c r="G188" s="239" t="s">
        <v>152</v>
      </c>
      <c r="H188" s="240">
        <v>11.4</v>
      </c>
      <c r="I188" s="241"/>
      <c r="J188" s="242">
        <f>ROUND(I188*H188,2)</f>
        <v>0</v>
      </c>
      <c r="K188" s="243"/>
      <c r="L188" s="44"/>
      <c r="M188" s="244" t="s">
        <v>1</v>
      </c>
      <c r="N188" s="245" t="s">
        <v>45</v>
      </c>
      <c r="O188" s="91"/>
      <c r="P188" s="246">
        <f>O188*H188</f>
        <v>0</v>
      </c>
      <c r="Q188" s="246">
        <v>0.014149999999999999</v>
      </c>
      <c r="R188" s="246">
        <f>Q188*H188</f>
        <v>0.16131000000000001</v>
      </c>
      <c r="S188" s="246">
        <v>0</v>
      </c>
      <c r="T188" s="24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48" t="s">
        <v>153</v>
      </c>
      <c r="AT188" s="248" t="s">
        <v>149</v>
      </c>
      <c r="AU188" s="248" t="s">
        <v>154</v>
      </c>
      <c r="AY188" s="17" t="s">
        <v>146</v>
      </c>
      <c r="BE188" s="249">
        <f>IF(N188="základná",J188,0)</f>
        <v>0</v>
      </c>
      <c r="BF188" s="249">
        <f>IF(N188="znížená",J188,0)</f>
        <v>0</v>
      </c>
      <c r="BG188" s="249">
        <f>IF(N188="zákl. prenesená",J188,0)</f>
        <v>0</v>
      </c>
      <c r="BH188" s="249">
        <f>IF(N188="zníž. prenesená",J188,0)</f>
        <v>0</v>
      </c>
      <c r="BI188" s="249">
        <f>IF(N188="nulová",J188,0)</f>
        <v>0</v>
      </c>
      <c r="BJ188" s="17" t="s">
        <v>154</v>
      </c>
      <c r="BK188" s="249">
        <f>ROUND(I188*H188,2)</f>
        <v>0</v>
      </c>
      <c r="BL188" s="17" t="s">
        <v>153</v>
      </c>
      <c r="BM188" s="248" t="s">
        <v>1511</v>
      </c>
    </row>
    <row r="189" s="13" customFormat="1">
      <c r="A189" s="13"/>
      <c r="B189" s="250"/>
      <c r="C189" s="251"/>
      <c r="D189" s="252" t="s">
        <v>163</v>
      </c>
      <c r="E189" s="253" t="s">
        <v>1</v>
      </c>
      <c r="F189" s="254" t="s">
        <v>164</v>
      </c>
      <c r="G189" s="251"/>
      <c r="H189" s="253" t="s">
        <v>1</v>
      </c>
      <c r="I189" s="255"/>
      <c r="J189" s="251"/>
      <c r="K189" s="251"/>
      <c r="L189" s="256"/>
      <c r="M189" s="257"/>
      <c r="N189" s="258"/>
      <c r="O189" s="258"/>
      <c r="P189" s="258"/>
      <c r="Q189" s="258"/>
      <c r="R189" s="258"/>
      <c r="S189" s="258"/>
      <c r="T189" s="259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60" t="s">
        <v>163</v>
      </c>
      <c r="AU189" s="260" t="s">
        <v>154</v>
      </c>
      <c r="AV189" s="13" t="s">
        <v>87</v>
      </c>
      <c r="AW189" s="13" t="s">
        <v>33</v>
      </c>
      <c r="AX189" s="13" t="s">
        <v>79</v>
      </c>
      <c r="AY189" s="260" t="s">
        <v>146</v>
      </c>
    </row>
    <row r="190" s="13" customFormat="1">
      <c r="A190" s="13"/>
      <c r="B190" s="250"/>
      <c r="C190" s="251"/>
      <c r="D190" s="252" t="s">
        <v>163</v>
      </c>
      <c r="E190" s="253" t="s">
        <v>1</v>
      </c>
      <c r="F190" s="254" t="s">
        <v>220</v>
      </c>
      <c r="G190" s="251"/>
      <c r="H190" s="253" t="s">
        <v>1</v>
      </c>
      <c r="I190" s="255"/>
      <c r="J190" s="251"/>
      <c r="K190" s="251"/>
      <c r="L190" s="256"/>
      <c r="M190" s="257"/>
      <c r="N190" s="258"/>
      <c r="O190" s="258"/>
      <c r="P190" s="258"/>
      <c r="Q190" s="258"/>
      <c r="R190" s="258"/>
      <c r="S190" s="258"/>
      <c r="T190" s="25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60" t="s">
        <v>163</v>
      </c>
      <c r="AU190" s="260" t="s">
        <v>154</v>
      </c>
      <c r="AV190" s="13" t="s">
        <v>87</v>
      </c>
      <c r="AW190" s="13" t="s">
        <v>33</v>
      </c>
      <c r="AX190" s="13" t="s">
        <v>79</v>
      </c>
      <c r="AY190" s="260" t="s">
        <v>146</v>
      </c>
    </row>
    <row r="191" s="14" customFormat="1">
      <c r="A191" s="14"/>
      <c r="B191" s="261"/>
      <c r="C191" s="262"/>
      <c r="D191" s="252" t="s">
        <v>163</v>
      </c>
      <c r="E191" s="263" t="s">
        <v>1</v>
      </c>
      <c r="F191" s="264" t="s">
        <v>1512</v>
      </c>
      <c r="G191" s="262"/>
      <c r="H191" s="265">
        <v>9</v>
      </c>
      <c r="I191" s="266"/>
      <c r="J191" s="262"/>
      <c r="K191" s="262"/>
      <c r="L191" s="267"/>
      <c r="M191" s="268"/>
      <c r="N191" s="269"/>
      <c r="O191" s="269"/>
      <c r="P191" s="269"/>
      <c r="Q191" s="269"/>
      <c r="R191" s="269"/>
      <c r="S191" s="269"/>
      <c r="T191" s="27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71" t="s">
        <v>163</v>
      </c>
      <c r="AU191" s="271" t="s">
        <v>154</v>
      </c>
      <c r="AV191" s="14" t="s">
        <v>154</v>
      </c>
      <c r="AW191" s="14" t="s">
        <v>33</v>
      </c>
      <c r="AX191" s="14" t="s">
        <v>79</v>
      </c>
      <c r="AY191" s="271" t="s">
        <v>146</v>
      </c>
    </row>
    <row r="192" s="13" customFormat="1">
      <c r="A192" s="13"/>
      <c r="B192" s="250"/>
      <c r="C192" s="251"/>
      <c r="D192" s="252" t="s">
        <v>163</v>
      </c>
      <c r="E192" s="253" t="s">
        <v>1</v>
      </c>
      <c r="F192" s="254" t="s">
        <v>168</v>
      </c>
      <c r="G192" s="251"/>
      <c r="H192" s="253" t="s">
        <v>1</v>
      </c>
      <c r="I192" s="255"/>
      <c r="J192" s="251"/>
      <c r="K192" s="251"/>
      <c r="L192" s="256"/>
      <c r="M192" s="257"/>
      <c r="N192" s="258"/>
      <c r="O192" s="258"/>
      <c r="P192" s="258"/>
      <c r="Q192" s="258"/>
      <c r="R192" s="258"/>
      <c r="S192" s="258"/>
      <c r="T192" s="259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60" t="s">
        <v>163</v>
      </c>
      <c r="AU192" s="260" t="s">
        <v>154</v>
      </c>
      <c r="AV192" s="13" t="s">
        <v>87</v>
      </c>
      <c r="AW192" s="13" t="s">
        <v>33</v>
      </c>
      <c r="AX192" s="13" t="s">
        <v>79</v>
      </c>
      <c r="AY192" s="260" t="s">
        <v>146</v>
      </c>
    </row>
    <row r="193" s="13" customFormat="1">
      <c r="A193" s="13"/>
      <c r="B193" s="250"/>
      <c r="C193" s="251"/>
      <c r="D193" s="252" t="s">
        <v>163</v>
      </c>
      <c r="E193" s="253" t="s">
        <v>1</v>
      </c>
      <c r="F193" s="254" t="s">
        <v>176</v>
      </c>
      <c r="G193" s="251"/>
      <c r="H193" s="253" t="s">
        <v>1</v>
      </c>
      <c r="I193" s="255"/>
      <c r="J193" s="251"/>
      <c r="K193" s="251"/>
      <c r="L193" s="256"/>
      <c r="M193" s="257"/>
      <c r="N193" s="258"/>
      <c r="O193" s="258"/>
      <c r="P193" s="258"/>
      <c r="Q193" s="258"/>
      <c r="R193" s="258"/>
      <c r="S193" s="258"/>
      <c r="T193" s="25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60" t="s">
        <v>163</v>
      </c>
      <c r="AU193" s="260" t="s">
        <v>154</v>
      </c>
      <c r="AV193" s="13" t="s">
        <v>87</v>
      </c>
      <c r="AW193" s="13" t="s">
        <v>33</v>
      </c>
      <c r="AX193" s="13" t="s">
        <v>79</v>
      </c>
      <c r="AY193" s="260" t="s">
        <v>146</v>
      </c>
    </row>
    <row r="194" s="13" customFormat="1">
      <c r="A194" s="13"/>
      <c r="B194" s="250"/>
      <c r="C194" s="251"/>
      <c r="D194" s="252" t="s">
        <v>163</v>
      </c>
      <c r="E194" s="253" t="s">
        <v>1</v>
      </c>
      <c r="F194" s="254" t="s">
        <v>220</v>
      </c>
      <c r="G194" s="251"/>
      <c r="H194" s="253" t="s">
        <v>1</v>
      </c>
      <c r="I194" s="255"/>
      <c r="J194" s="251"/>
      <c r="K194" s="251"/>
      <c r="L194" s="256"/>
      <c r="M194" s="257"/>
      <c r="N194" s="258"/>
      <c r="O194" s="258"/>
      <c r="P194" s="258"/>
      <c r="Q194" s="258"/>
      <c r="R194" s="258"/>
      <c r="S194" s="258"/>
      <c r="T194" s="25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60" t="s">
        <v>163</v>
      </c>
      <c r="AU194" s="260" t="s">
        <v>154</v>
      </c>
      <c r="AV194" s="13" t="s">
        <v>87</v>
      </c>
      <c r="AW194" s="13" t="s">
        <v>33</v>
      </c>
      <c r="AX194" s="13" t="s">
        <v>79</v>
      </c>
      <c r="AY194" s="260" t="s">
        <v>146</v>
      </c>
    </row>
    <row r="195" s="14" customFormat="1">
      <c r="A195" s="14"/>
      <c r="B195" s="261"/>
      <c r="C195" s="262"/>
      <c r="D195" s="252" t="s">
        <v>163</v>
      </c>
      <c r="E195" s="263" t="s">
        <v>1</v>
      </c>
      <c r="F195" s="264" t="s">
        <v>1513</v>
      </c>
      <c r="G195" s="262"/>
      <c r="H195" s="265">
        <v>2.3999999999999999</v>
      </c>
      <c r="I195" s="266"/>
      <c r="J195" s="262"/>
      <c r="K195" s="262"/>
      <c r="L195" s="267"/>
      <c r="M195" s="268"/>
      <c r="N195" s="269"/>
      <c r="O195" s="269"/>
      <c r="P195" s="269"/>
      <c r="Q195" s="269"/>
      <c r="R195" s="269"/>
      <c r="S195" s="269"/>
      <c r="T195" s="27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71" t="s">
        <v>163</v>
      </c>
      <c r="AU195" s="271" t="s">
        <v>154</v>
      </c>
      <c r="AV195" s="14" t="s">
        <v>154</v>
      </c>
      <c r="AW195" s="14" t="s">
        <v>33</v>
      </c>
      <c r="AX195" s="14" t="s">
        <v>79</v>
      </c>
      <c r="AY195" s="271" t="s">
        <v>146</v>
      </c>
    </row>
    <row r="196" s="13" customFormat="1">
      <c r="A196" s="13"/>
      <c r="B196" s="250"/>
      <c r="C196" s="251"/>
      <c r="D196" s="252" t="s">
        <v>163</v>
      </c>
      <c r="E196" s="253" t="s">
        <v>1</v>
      </c>
      <c r="F196" s="254" t="s">
        <v>177</v>
      </c>
      <c r="G196" s="251"/>
      <c r="H196" s="253" t="s">
        <v>1</v>
      </c>
      <c r="I196" s="255"/>
      <c r="J196" s="251"/>
      <c r="K196" s="251"/>
      <c r="L196" s="256"/>
      <c r="M196" s="257"/>
      <c r="N196" s="258"/>
      <c r="O196" s="258"/>
      <c r="P196" s="258"/>
      <c r="Q196" s="258"/>
      <c r="R196" s="258"/>
      <c r="S196" s="258"/>
      <c r="T196" s="259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60" t="s">
        <v>163</v>
      </c>
      <c r="AU196" s="260" t="s">
        <v>154</v>
      </c>
      <c r="AV196" s="13" t="s">
        <v>87</v>
      </c>
      <c r="AW196" s="13" t="s">
        <v>33</v>
      </c>
      <c r="AX196" s="13" t="s">
        <v>79</v>
      </c>
      <c r="AY196" s="260" t="s">
        <v>146</v>
      </c>
    </row>
    <row r="197" s="15" customFormat="1">
      <c r="A197" s="15"/>
      <c r="B197" s="272"/>
      <c r="C197" s="273"/>
      <c r="D197" s="252" t="s">
        <v>163</v>
      </c>
      <c r="E197" s="274" t="s">
        <v>1</v>
      </c>
      <c r="F197" s="275" t="s">
        <v>178</v>
      </c>
      <c r="G197" s="273"/>
      <c r="H197" s="276">
        <v>11.4</v>
      </c>
      <c r="I197" s="277"/>
      <c r="J197" s="273"/>
      <c r="K197" s="273"/>
      <c r="L197" s="278"/>
      <c r="M197" s="279"/>
      <c r="N197" s="280"/>
      <c r="O197" s="280"/>
      <c r="P197" s="280"/>
      <c r="Q197" s="280"/>
      <c r="R197" s="280"/>
      <c r="S197" s="280"/>
      <c r="T197" s="281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82" t="s">
        <v>163</v>
      </c>
      <c r="AU197" s="282" t="s">
        <v>154</v>
      </c>
      <c r="AV197" s="15" t="s">
        <v>153</v>
      </c>
      <c r="AW197" s="15" t="s">
        <v>33</v>
      </c>
      <c r="AX197" s="15" t="s">
        <v>87</v>
      </c>
      <c r="AY197" s="282" t="s">
        <v>146</v>
      </c>
    </row>
    <row r="198" s="2" customFormat="1" ht="36" customHeight="1">
      <c r="A198" s="38"/>
      <c r="B198" s="39"/>
      <c r="C198" s="236" t="s">
        <v>272</v>
      </c>
      <c r="D198" s="236" t="s">
        <v>149</v>
      </c>
      <c r="E198" s="237" t="s">
        <v>281</v>
      </c>
      <c r="F198" s="238" t="s">
        <v>282</v>
      </c>
      <c r="G198" s="239" t="s">
        <v>152</v>
      </c>
      <c r="H198" s="240">
        <v>131.27699999999999</v>
      </c>
      <c r="I198" s="241"/>
      <c r="J198" s="242">
        <f>ROUND(I198*H198,2)</f>
        <v>0</v>
      </c>
      <c r="K198" s="243"/>
      <c r="L198" s="44"/>
      <c r="M198" s="244" t="s">
        <v>1</v>
      </c>
      <c r="N198" s="245" t="s">
        <v>45</v>
      </c>
      <c r="O198" s="91"/>
      <c r="P198" s="246">
        <f>O198*H198</f>
        <v>0</v>
      </c>
      <c r="Q198" s="246">
        <v>0</v>
      </c>
      <c r="R198" s="246">
        <f>Q198*H198</f>
        <v>0</v>
      </c>
      <c r="S198" s="246">
        <v>0</v>
      </c>
      <c r="T198" s="247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48" t="s">
        <v>153</v>
      </c>
      <c r="AT198" s="248" t="s">
        <v>149</v>
      </c>
      <c r="AU198" s="248" t="s">
        <v>154</v>
      </c>
      <c r="AY198" s="17" t="s">
        <v>146</v>
      </c>
      <c r="BE198" s="249">
        <f>IF(N198="základná",J198,0)</f>
        <v>0</v>
      </c>
      <c r="BF198" s="249">
        <f>IF(N198="znížená",J198,0)</f>
        <v>0</v>
      </c>
      <c r="BG198" s="249">
        <f>IF(N198="zákl. prenesená",J198,0)</f>
        <v>0</v>
      </c>
      <c r="BH198" s="249">
        <f>IF(N198="zníž. prenesená",J198,0)</f>
        <v>0</v>
      </c>
      <c r="BI198" s="249">
        <f>IF(N198="nulová",J198,0)</f>
        <v>0</v>
      </c>
      <c r="BJ198" s="17" t="s">
        <v>154</v>
      </c>
      <c r="BK198" s="249">
        <f>ROUND(I198*H198,2)</f>
        <v>0</v>
      </c>
      <c r="BL198" s="17" t="s">
        <v>153</v>
      </c>
      <c r="BM198" s="248" t="s">
        <v>1514</v>
      </c>
    </row>
    <row r="199" s="2" customFormat="1" ht="24" customHeight="1">
      <c r="A199" s="38"/>
      <c r="B199" s="39"/>
      <c r="C199" s="236" t="s">
        <v>276</v>
      </c>
      <c r="D199" s="236" t="s">
        <v>149</v>
      </c>
      <c r="E199" s="237" t="s">
        <v>288</v>
      </c>
      <c r="F199" s="238" t="s">
        <v>289</v>
      </c>
      <c r="G199" s="239" t="s">
        <v>152</v>
      </c>
      <c r="H199" s="240">
        <v>33.825000000000003</v>
      </c>
      <c r="I199" s="241"/>
      <c r="J199" s="242">
        <f>ROUND(I199*H199,2)</f>
        <v>0</v>
      </c>
      <c r="K199" s="243"/>
      <c r="L199" s="44"/>
      <c r="M199" s="244" t="s">
        <v>1</v>
      </c>
      <c r="N199" s="245" t="s">
        <v>45</v>
      </c>
      <c r="O199" s="91"/>
      <c r="P199" s="246">
        <f>O199*H199</f>
        <v>0</v>
      </c>
      <c r="Q199" s="246">
        <v>0.0047200000000000002</v>
      </c>
      <c r="R199" s="246">
        <f>Q199*H199</f>
        <v>0.15965400000000002</v>
      </c>
      <c r="S199" s="246">
        <v>0</v>
      </c>
      <c r="T199" s="247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48" t="s">
        <v>153</v>
      </c>
      <c r="AT199" s="248" t="s">
        <v>149</v>
      </c>
      <c r="AU199" s="248" t="s">
        <v>154</v>
      </c>
      <c r="AY199" s="17" t="s">
        <v>146</v>
      </c>
      <c r="BE199" s="249">
        <f>IF(N199="základná",J199,0)</f>
        <v>0</v>
      </c>
      <c r="BF199" s="249">
        <f>IF(N199="znížená",J199,0)</f>
        <v>0</v>
      </c>
      <c r="BG199" s="249">
        <f>IF(N199="zákl. prenesená",J199,0)</f>
        <v>0</v>
      </c>
      <c r="BH199" s="249">
        <f>IF(N199="zníž. prenesená",J199,0)</f>
        <v>0</v>
      </c>
      <c r="BI199" s="249">
        <f>IF(N199="nulová",J199,0)</f>
        <v>0</v>
      </c>
      <c r="BJ199" s="17" t="s">
        <v>154</v>
      </c>
      <c r="BK199" s="249">
        <f>ROUND(I199*H199,2)</f>
        <v>0</v>
      </c>
      <c r="BL199" s="17" t="s">
        <v>153</v>
      </c>
      <c r="BM199" s="248" t="s">
        <v>1515</v>
      </c>
    </row>
    <row r="200" s="2" customFormat="1" ht="24" customHeight="1">
      <c r="A200" s="38"/>
      <c r="B200" s="39"/>
      <c r="C200" s="236" t="s">
        <v>280</v>
      </c>
      <c r="D200" s="236" t="s">
        <v>149</v>
      </c>
      <c r="E200" s="237" t="s">
        <v>284</v>
      </c>
      <c r="F200" s="238" t="s">
        <v>285</v>
      </c>
      <c r="G200" s="239" t="s">
        <v>152</v>
      </c>
      <c r="H200" s="240">
        <v>97.451999999999998</v>
      </c>
      <c r="I200" s="241"/>
      <c r="J200" s="242">
        <f>ROUND(I200*H200,2)</f>
        <v>0</v>
      </c>
      <c r="K200" s="243"/>
      <c r="L200" s="44"/>
      <c r="M200" s="244" t="s">
        <v>1</v>
      </c>
      <c r="N200" s="245" t="s">
        <v>45</v>
      </c>
      <c r="O200" s="91"/>
      <c r="P200" s="246">
        <f>O200*H200</f>
        <v>0</v>
      </c>
      <c r="Q200" s="246">
        <v>0.0032200000000000002</v>
      </c>
      <c r="R200" s="246">
        <f>Q200*H200</f>
        <v>0.31379544000000004</v>
      </c>
      <c r="S200" s="246">
        <v>0</v>
      </c>
      <c r="T200" s="247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48" t="s">
        <v>153</v>
      </c>
      <c r="AT200" s="248" t="s">
        <v>149</v>
      </c>
      <c r="AU200" s="248" t="s">
        <v>154</v>
      </c>
      <c r="AY200" s="17" t="s">
        <v>146</v>
      </c>
      <c r="BE200" s="249">
        <f>IF(N200="základná",J200,0)</f>
        <v>0</v>
      </c>
      <c r="BF200" s="249">
        <f>IF(N200="znížená",J200,0)</f>
        <v>0</v>
      </c>
      <c r="BG200" s="249">
        <f>IF(N200="zákl. prenesená",J200,0)</f>
        <v>0</v>
      </c>
      <c r="BH200" s="249">
        <f>IF(N200="zníž. prenesená",J200,0)</f>
        <v>0</v>
      </c>
      <c r="BI200" s="249">
        <f>IF(N200="nulová",J200,0)</f>
        <v>0</v>
      </c>
      <c r="BJ200" s="17" t="s">
        <v>154</v>
      </c>
      <c r="BK200" s="249">
        <f>ROUND(I200*H200,2)</f>
        <v>0</v>
      </c>
      <c r="BL200" s="17" t="s">
        <v>153</v>
      </c>
      <c r="BM200" s="248" t="s">
        <v>1516</v>
      </c>
    </row>
    <row r="201" s="12" customFormat="1" ht="22.8" customHeight="1">
      <c r="A201" s="12"/>
      <c r="B201" s="220"/>
      <c r="C201" s="221"/>
      <c r="D201" s="222" t="s">
        <v>78</v>
      </c>
      <c r="E201" s="234" t="s">
        <v>200</v>
      </c>
      <c r="F201" s="234" t="s">
        <v>291</v>
      </c>
      <c r="G201" s="221"/>
      <c r="H201" s="221"/>
      <c r="I201" s="224"/>
      <c r="J201" s="235">
        <f>BK201</f>
        <v>0</v>
      </c>
      <c r="K201" s="221"/>
      <c r="L201" s="226"/>
      <c r="M201" s="227"/>
      <c r="N201" s="228"/>
      <c r="O201" s="228"/>
      <c r="P201" s="229">
        <f>SUM(P202:P244)</f>
        <v>0</v>
      </c>
      <c r="Q201" s="228"/>
      <c r="R201" s="229">
        <f>SUM(R202:R244)</f>
        <v>0.022381000000000002</v>
      </c>
      <c r="S201" s="228"/>
      <c r="T201" s="230">
        <f>SUM(T202:T244)</f>
        <v>0.6008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31" t="s">
        <v>87</v>
      </c>
      <c r="AT201" s="232" t="s">
        <v>78</v>
      </c>
      <c r="AU201" s="232" t="s">
        <v>87</v>
      </c>
      <c r="AY201" s="231" t="s">
        <v>146</v>
      </c>
      <c r="BK201" s="233">
        <f>SUM(BK202:BK244)</f>
        <v>0</v>
      </c>
    </row>
    <row r="202" s="2" customFormat="1" ht="16.5" customHeight="1">
      <c r="A202" s="38"/>
      <c r="B202" s="39"/>
      <c r="C202" s="236" t="s">
        <v>7</v>
      </c>
      <c r="D202" s="236" t="s">
        <v>149</v>
      </c>
      <c r="E202" s="237" t="s">
        <v>315</v>
      </c>
      <c r="F202" s="238" t="s">
        <v>316</v>
      </c>
      <c r="G202" s="239" t="s">
        <v>198</v>
      </c>
      <c r="H202" s="240">
        <v>48.5</v>
      </c>
      <c r="I202" s="241"/>
      <c r="J202" s="242">
        <f>ROUND(I202*H202,2)</f>
        <v>0</v>
      </c>
      <c r="K202" s="243"/>
      <c r="L202" s="44"/>
      <c r="M202" s="244" t="s">
        <v>1</v>
      </c>
      <c r="N202" s="245" t="s">
        <v>45</v>
      </c>
      <c r="O202" s="91"/>
      <c r="P202" s="246">
        <f>O202*H202</f>
        <v>0</v>
      </c>
      <c r="Q202" s="246">
        <v>0.00029</v>
      </c>
      <c r="R202" s="246">
        <f>Q202*H202</f>
        <v>0.014064999999999999</v>
      </c>
      <c r="S202" s="246">
        <v>0</v>
      </c>
      <c r="T202" s="247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48" t="s">
        <v>153</v>
      </c>
      <c r="AT202" s="248" t="s">
        <v>149</v>
      </c>
      <c r="AU202" s="248" t="s">
        <v>154</v>
      </c>
      <c r="AY202" s="17" t="s">
        <v>146</v>
      </c>
      <c r="BE202" s="249">
        <f>IF(N202="základná",J202,0)</f>
        <v>0</v>
      </c>
      <c r="BF202" s="249">
        <f>IF(N202="znížená",J202,0)</f>
        <v>0</v>
      </c>
      <c r="BG202" s="249">
        <f>IF(N202="zákl. prenesená",J202,0)</f>
        <v>0</v>
      </c>
      <c r="BH202" s="249">
        <f>IF(N202="zníž. prenesená",J202,0)</f>
        <v>0</v>
      </c>
      <c r="BI202" s="249">
        <f>IF(N202="nulová",J202,0)</f>
        <v>0</v>
      </c>
      <c r="BJ202" s="17" t="s">
        <v>154</v>
      </c>
      <c r="BK202" s="249">
        <f>ROUND(I202*H202,2)</f>
        <v>0</v>
      </c>
      <c r="BL202" s="17" t="s">
        <v>153</v>
      </c>
      <c r="BM202" s="248" t="s">
        <v>1517</v>
      </c>
    </row>
    <row r="203" s="13" customFormat="1">
      <c r="A203" s="13"/>
      <c r="B203" s="250"/>
      <c r="C203" s="251"/>
      <c r="D203" s="252" t="s">
        <v>163</v>
      </c>
      <c r="E203" s="253" t="s">
        <v>1</v>
      </c>
      <c r="F203" s="254" t="s">
        <v>1518</v>
      </c>
      <c r="G203" s="251"/>
      <c r="H203" s="253" t="s">
        <v>1</v>
      </c>
      <c r="I203" s="255"/>
      <c r="J203" s="251"/>
      <c r="K203" s="251"/>
      <c r="L203" s="256"/>
      <c r="M203" s="257"/>
      <c r="N203" s="258"/>
      <c r="O203" s="258"/>
      <c r="P203" s="258"/>
      <c r="Q203" s="258"/>
      <c r="R203" s="258"/>
      <c r="S203" s="258"/>
      <c r="T203" s="259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60" t="s">
        <v>163</v>
      </c>
      <c r="AU203" s="260" t="s">
        <v>154</v>
      </c>
      <c r="AV203" s="13" t="s">
        <v>87</v>
      </c>
      <c r="AW203" s="13" t="s">
        <v>33</v>
      </c>
      <c r="AX203" s="13" t="s">
        <v>79</v>
      </c>
      <c r="AY203" s="260" t="s">
        <v>146</v>
      </c>
    </row>
    <row r="204" s="14" customFormat="1">
      <c r="A204" s="14"/>
      <c r="B204" s="261"/>
      <c r="C204" s="262"/>
      <c r="D204" s="252" t="s">
        <v>163</v>
      </c>
      <c r="E204" s="263" t="s">
        <v>1</v>
      </c>
      <c r="F204" s="264" t="s">
        <v>318</v>
      </c>
      <c r="G204" s="262"/>
      <c r="H204" s="265">
        <v>48.5</v>
      </c>
      <c r="I204" s="266"/>
      <c r="J204" s="262"/>
      <c r="K204" s="262"/>
      <c r="L204" s="267"/>
      <c r="M204" s="268"/>
      <c r="N204" s="269"/>
      <c r="O204" s="269"/>
      <c r="P204" s="269"/>
      <c r="Q204" s="269"/>
      <c r="R204" s="269"/>
      <c r="S204" s="269"/>
      <c r="T204" s="27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71" t="s">
        <v>163</v>
      </c>
      <c r="AU204" s="271" t="s">
        <v>154</v>
      </c>
      <c r="AV204" s="14" t="s">
        <v>154</v>
      </c>
      <c r="AW204" s="14" t="s">
        <v>33</v>
      </c>
      <c r="AX204" s="14" t="s">
        <v>87</v>
      </c>
      <c r="AY204" s="271" t="s">
        <v>146</v>
      </c>
    </row>
    <row r="205" s="2" customFormat="1" ht="16.5" customHeight="1">
      <c r="A205" s="38"/>
      <c r="B205" s="39"/>
      <c r="C205" s="236" t="s">
        <v>287</v>
      </c>
      <c r="D205" s="236" t="s">
        <v>149</v>
      </c>
      <c r="E205" s="237" t="s">
        <v>320</v>
      </c>
      <c r="F205" s="238" t="s">
        <v>321</v>
      </c>
      <c r="G205" s="239" t="s">
        <v>198</v>
      </c>
      <c r="H205" s="240">
        <v>42.600000000000001</v>
      </c>
      <c r="I205" s="241"/>
      <c r="J205" s="242">
        <f>ROUND(I205*H205,2)</f>
        <v>0</v>
      </c>
      <c r="K205" s="243"/>
      <c r="L205" s="44"/>
      <c r="M205" s="244" t="s">
        <v>1</v>
      </c>
      <c r="N205" s="245" t="s">
        <v>45</v>
      </c>
      <c r="O205" s="91"/>
      <c r="P205" s="246">
        <f>O205*H205</f>
        <v>0</v>
      </c>
      <c r="Q205" s="246">
        <v>6.9999999999999994E-05</v>
      </c>
      <c r="R205" s="246">
        <f>Q205*H205</f>
        <v>0.0029819999999999998</v>
      </c>
      <c r="S205" s="246">
        <v>0</v>
      </c>
      <c r="T205" s="247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48" t="s">
        <v>153</v>
      </c>
      <c r="AT205" s="248" t="s">
        <v>149</v>
      </c>
      <c r="AU205" s="248" t="s">
        <v>154</v>
      </c>
      <c r="AY205" s="17" t="s">
        <v>146</v>
      </c>
      <c r="BE205" s="249">
        <f>IF(N205="základná",J205,0)</f>
        <v>0</v>
      </c>
      <c r="BF205" s="249">
        <f>IF(N205="znížená",J205,0)</f>
        <v>0</v>
      </c>
      <c r="BG205" s="249">
        <f>IF(N205="zákl. prenesená",J205,0)</f>
        <v>0</v>
      </c>
      <c r="BH205" s="249">
        <f>IF(N205="zníž. prenesená",J205,0)</f>
        <v>0</v>
      </c>
      <c r="BI205" s="249">
        <f>IF(N205="nulová",J205,0)</f>
        <v>0</v>
      </c>
      <c r="BJ205" s="17" t="s">
        <v>154</v>
      </c>
      <c r="BK205" s="249">
        <f>ROUND(I205*H205,2)</f>
        <v>0</v>
      </c>
      <c r="BL205" s="17" t="s">
        <v>153</v>
      </c>
      <c r="BM205" s="248" t="s">
        <v>1519</v>
      </c>
    </row>
    <row r="206" s="13" customFormat="1">
      <c r="A206" s="13"/>
      <c r="B206" s="250"/>
      <c r="C206" s="251"/>
      <c r="D206" s="252" t="s">
        <v>163</v>
      </c>
      <c r="E206" s="253" t="s">
        <v>1</v>
      </c>
      <c r="F206" s="254" t="s">
        <v>164</v>
      </c>
      <c r="G206" s="251"/>
      <c r="H206" s="253" t="s">
        <v>1</v>
      </c>
      <c r="I206" s="255"/>
      <c r="J206" s="251"/>
      <c r="K206" s="251"/>
      <c r="L206" s="256"/>
      <c r="M206" s="257"/>
      <c r="N206" s="258"/>
      <c r="O206" s="258"/>
      <c r="P206" s="258"/>
      <c r="Q206" s="258"/>
      <c r="R206" s="258"/>
      <c r="S206" s="258"/>
      <c r="T206" s="259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60" t="s">
        <v>163</v>
      </c>
      <c r="AU206" s="260" t="s">
        <v>154</v>
      </c>
      <c r="AV206" s="13" t="s">
        <v>87</v>
      </c>
      <c r="AW206" s="13" t="s">
        <v>33</v>
      </c>
      <c r="AX206" s="13" t="s">
        <v>79</v>
      </c>
      <c r="AY206" s="260" t="s">
        <v>146</v>
      </c>
    </row>
    <row r="207" s="14" customFormat="1">
      <c r="A207" s="14"/>
      <c r="B207" s="261"/>
      <c r="C207" s="262"/>
      <c r="D207" s="252" t="s">
        <v>163</v>
      </c>
      <c r="E207" s="263" t="s">
        <v>1</v>
      </c>
      <c r="F207" s="264" t="s">
        <v>1520</v>
      </c>
      <c r="G207" s="262"/>
      <c r="H207" s="265">
        <v>9.5999999999999996</v>
      </c>
      <c r="I207" s="266"/>
      <c r="J207" s="262"/>
      <c r="K207" s="262"/>
      <c r="L207" s="267"/>
      <c r="M207" s="268"/>
      <c r="N207" s="269"/>
      <c r="O207" s="269"/>
      <c r="P207" s="269"/>
      <c r="Q207" s="269"/>
      <c r="R207" s="269"/>
      <c r="S207" s="269"/>
      <c r="T207" s="27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71" t="s">
        <v>163</v>
      </c>
      <c r="AU207" s="271" t="s">
        <v>154</v>
      </c>
      <c r="AV207" s="14" t="s">
        <v>154</v>
      </c>
      <c r="AW207" s="14" t="s">
        <v>33</v>
      </c>
      <c r="AX207" s="14" t="s">
        <v>79</v>
      </c>
      <c r="AY207" s="271" t="s">
        <v>146</v>
      </c>
    </row>
    <row r="208" s="13" customFormat="1">
      <c r="A208" s="13"/>
      <c r="B208" s="250"/>
      <c r="C208" s="251"/>
      <c r="D208" s="252" t="s">
        <v>163</v>
      </c>
      <c r="E208" s="253" t="s">
        <v>1</v>
      </c>
      <c r="F208" s="254" t="s">
        <v>168</v>
      </c>
      <c r="G208" s="251"/>
      <c r="H208" s="253" t="s">
        <v>1</v>
      </c>
      <c r="I208" s="255"/>
      <c r="J208" s="251"/>
      <c r="K208" s="251"/>
      <c r="L208" s="256"/>
      <c r="M208" s="257"/>
      <c r="N208" s="258"/>
      <c r="O208" s="258"/>
      <c r="P208" s="258"/>
      <c r="Q208" s="258"/>
      <c r="R208" s="258"/>
      <c r="S208" s="258"/>
      <c r="T208" s="25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60" t="s">
        <v>163</v>
      </c>
      <c r="AU208" s="260" t="s">
        <v>154</v>
      </c>
      <c r="AV208" s="13" t="s">
        <v>87</v>
      </c>
      <c r="AW208" s="13" t="s">
        <v>33</v>
      </c>
      <c r="AX208" s="13" t="s">
        <v>79</v>
      </c>
      <c r="AY208" s="260" t="s">
        <v>146</v>
      </c>
    </row>
    <row r="209" s="13" customFormat="1">
      <c r="A209" s="13"/>
      <c r="B209" s="250"/>
      <c r="C209" s="251"/>
      <c r="D209" s="252" t="s">
        <v>163</v>
      </c>
      <c r="E209" s="253" t="s">
        <v>1</v>
      </c>
      <c r="F209" s="254" t="s">
        <v>169</v>
      </c>
      <c r="G209" s="251"/>
      <c r="H209" s="253" t="s">
        <v>1</v>
      </c>
      <c r="I209" s="255"/>
      <c r="J209" s="251"/>
      <c r="K209" s="251"/>
      <c r="L209" s="256"/>
      <c r="M209" s="257"/>
      <c r="N209" s="258"/>
      <c r="O209" s="258"/>
      <c r="P209" s="258"/>
      <c r="Q209" s="258"/>
      <c r="R209" s="258"/>
      <c r="S209" s="258"/>
      <c r="T209" s="25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60" t="s">
        <v>163</v>
      </c>
      <c r="AU209" s="260" t="s">
        <v>154</v>
      </c>
      <c r="AV209" s="13" t="s">
        <v>87</v>
      </c>
      <c r="AW209" s="13" t="s">
        <v>33</v>
      </c>
      <c r="AX209" s="13" t="s">
        <v>79</v>
      </c>
      <c r="AY209" s="260" t="s">
        <v>146</v>
      </c>
    </row>
    <row r="210" s="14" customFormat="1">
      <c r="A210" s="14"/>
      <c r="B210" s="261"/>
      <c r="C210" s="262"/>
      <c r="D210" s="252" t="s">
        <v>163</v>
      </c>
      <c r="E210" s="263" t="s">
        <v>1</v>
      </c>
      <c r="F210" s="264" t="s">
        <v>1521</v>
      </c>
      <c r="G210" s="262"/>
      <c r="H210" s="265">
        <v>24</v>
      </c>
      <c r="I210" s="266"/>
      <c r="J210" s="262"/>
      <c r="K210" s="262"/>
      <c r="L210" s="267"/>
      <c r="M210" s="268"/>
      <c r="N210" s="269"/>
      <c r="O210" s="269"/>
      <c r="P210" s="269"/>
      <c r="Q210" s="269"/>
      <c r="R210" s="269"/>
      <c r="S210" s="269"/>
      <c r="T210" s="27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71" t="s">
        <v>163</v>
      </c>
      <c r="AU210" s="271" t="s">
        <v>154</v>
      </c>
      <c r="AV210" s="14" t="s">
        <v>154</v>
      </c>
      <c r="AW210" s="14" t="s">
        <v>33</v>
      </c>
      <c r="AX210" s="14" t="s">
        <v>79</v>
      </c>
      <c r="AY210" s="271" t="s">
        <v>146</v>
      </c>
    </row>
    <row r="211" s="14" customFormat="1">
      <c r="A211" s="14"/>
      <c r="B211" s="261"/>
      <c r="C211" s="262"/>
      <c r="D211" s="252" t="s">
        <v>163</v>
      </c>
      <c r="E211" s="263" t="s">
        <v>1</v>
      </c>
      <c r="F211" s="264" t="s">
        <v>1522</v>
      </c>
      <c r="G211" s="262"/>
      <c r="H211" s="265">
        <v>9</v>
      </c>
      <c r="I211" s="266"/>
      <c r="J211" s="262"/>
      <c r="K211" s="262"/>
      <c r="L211" s="267"/>
      <c r="M211" s="268"/>
      <c r="N211" s="269"/>
      <c r="O211" s="269"/>
      <c r="P211" s="269"/>
      <c r="Q211" s="269"/>
      <c r="R211" s="269"/>
      <c r="S211" s="269"/>
      <c r="T211" s="27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71" t="s">
        <v>163</v>
      </c>
      <c r="AU211" s="271" t="s">
        <v>154</v>
      </c>
      <c r="AV211" s="14" t="s">
        <v>154</v>
      </c>
      <c r="AW211" s="14" t="s">
        <v>33</v>
      </c>
      <c r="AX211" s="14" t="s">
        <v>79</v>
      </c>
      <c r="AY211" s="271" t="s">
        <v>146</v>
      </c>
    </row>
    <row r="212" s="13" customFormat="1">
      <c r="A212" s="13"/>
      <c r="B212" s="250"/>
      <c r="C212" s="251"/>
      <c r="D212" s="252" t="s">
        <v>163</v>
      </c>
      <c r="E212" s="253" t="s">
        <v>1</v>
      </c>
      <c r="F212" s="254" t="s">
        <v>176</v>
      </c>
      <c r="G212" s="251"/>
      <c r="H212" s="253" t="s">
        <v>1</v>
      </c>
      <c r="I212" s="255"/>
      <c r="J212" s="251"/>
      <c r="K212" s="251"/>
      <c r="L212" s="256"/>
      <c r="M212" s="257"/>
      <c r="N212" s="258"/>
      <c r="O212" s="258"/>
      <c r="P212" s="258"/>
      <c r="Q212" s="258"/>
      <c r="R212" s="258"/>
      <c r="S212" s="258"/>
      <c r="T212" s="259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60" t="s">
        <v>163</v>
      </c>
      <c r="AU212" s="260" t="s">
        <v>154</v>
      </c>
      <c r="AV212" s="13" t="s">
        <v>87</v>
      </c>
      <c r="AW212" s="13" t="s">
        <v>33</v>
      </c>
      <c r="AX212" s="13" t="s">
        <v>79</v>
      </c>
      <c r="AY212" s="260" t="s">
        <v>146</v>
      </c>
    </row>
    <row r="213" s="13" customFormat="1">
      <c r="A213" s="13"/>
      <c r="B213" s="250"/>
      <c r="C213" s="251"/>
      <c r="D213" s="252" t="s">
        <v>163</v>
      </c>
      <c r="E213" s="253" t="s">
        <v>1</v>
      </c>
      <c r="F213" s="254" t="s">
        <v>177</v>
      </c>
      <c r="G213" s="251"/>
      <c r="H213" s="253" t="s">
        <v>1</v>
      </c>
      <c r="I213" s="255"/>
      <c r="J213" s="251"/>
      <c r="K213" s="251"/>
      <c r="L213" s="256"/>
      <c r="M213" s="257"/>
      <c r="N213" s="258"/>
      <c r="O213" s="258"/>
      <c r="P213" s="258"/>
      <c r="Q213" s="258"/>
      <c r="R213" s="258"/>
      <c r="S213" s="258"/>
      <c r="T213" s="259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60" t="s">
        <v>163</v>
      </c>
      <c r="AU213" s="260" t="s">
        <v>154</v>
      </c>
      <c r="AV213" s="13" t="s">
        <v>87</v>
      </c>
      <c r="AW213" s="13" t="s">
        <v>33</v>
      </c>
      <c r="AX213" s="13" t="s">
        <v>79</v>
      </c>
      <c r="AY213" s="260" t="s">
        <v>146</v>
      </c>
    </row>
    <row r="214" s="15" customFormat="1">
      <c r="A214" s="15"/>
      <c r="B214" s="272"/>
      <c r="C214" s="273"/>
      <c r="D214" s="252" t="s">
        <v>163</v>
      </c>
      <c r="E214" s="274" t="s">
        <v>1</v>
      </c>
      <c r="F214" s="275" t="s">
        <v>178</v>
      </c>
      <c r="G214" s="273"/>
      <c r="H214" s="276">
        <v>42.600000000000001</v>
      </c>
      <c r="I214" s="277"/>
      <c r="J214" s="273"/>
      <c r="K214" s="273"/>
      <c r="L214" s="278"/>
      <c r="M214" s="279"/>
      <c r="N214" s="280"/>
      <c r="O214" s="280"/>
      <c r="P214" s="280"/>
      <c r="Q214" s="280"/>
      <c r="R214" s="280"/>
      <c r="S214" s="280"/>
      <c r="T214" s="281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T214" s="282" t="s">
        <v>163</v>
      </c>
      <c r="AU214" s="282" t="s">
        <v>154</v>
      </c>
      <c r="AV214" s="15" t="s">
        <v>153</v>
      </c>
      <c r="AW214" s="15" t="s">
        <v>33</v>
      </c>
      <c r="AX214" s="15" t="s">
        <v>87</v>
      </c>
      <c r="AY214" s="282" t="s">
        <v>146</v>
      </c>
    </row>
    <row r="215" s="2" customFormat="1" ht="24" customHeight="1">
      <c r="A215" s="38"/>
      <c r="B215" s="39"/>
      <c r="C215" s="236" t="s">
        <v>292</v>
      </c>
      <c r="D215" s="236" t="s">
        <v>149</v>
      </c>
      <c r="E215" s="237" t="s">
        <v>332</v>
      </c>
      <c r="F215" s="238" t="s">
        <v>333</v>
      </c>
      <c r="G215" s="239" t="s">
        <v>198</v>
      </c>
      <c r="H215" s="240">
        <v>42.600000000000001</v>
      </c>
      <c r="I215" s="241"/>
      <c r="J215" s="242">
        <f>ROUND(I215*H215,2)</f>
        <v>0</v>
      </c>
      <c r="K215" s="243"/>
      <c r="L215" s="44"/>
      <c r="M215" s="244" t="s">
        <v>1</v>
      </c>
      <c r="N215" s="245" t="s">
        <v>45</v>
      </c>
      <c r="O215" s="91"/>
      <c r="P215" s="246">
        <f>O215*H215</f>
        <v>0</v>
      </c>
      <c r="Q215" s="246">
        <v>9.0000000000000006E-05</v>
      </c>
      <c r="R215" s="246">
        <f>Q215*H215</f>
        <v>0.0038340000000000002</v>
      </c>
      <c r="S215" s="246">
        <v>0</v>
      </c>
      <c r="T215" s="247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48" t="s">
        <v>153</v>
      </c>
      <c r="AT215" s="248" t="s">
        <v>149</v>
      </c>
      <c r="AU215" s="248" t="s">
        <v>154</v>
      </c>
      <c r="AY215" s="17" t="s">
        <v>146</v>
      </c>
      <c r="BE215" s="249">
        <f>IF(N215="základná",J215,0)</f>
        <v>0</v>
      </c>
      <c r="BF215" s="249">
        <f>IF(N215="znížená",J215,0)</f>
        <v>0</v>
      </c>
      <c r="BG215" s="249">
        <f>IF(N215="zákl. prenesená",J215,0)</f>
        <v>0</v>
      </c>
      <c r="BH215" s="249">
        <f>IF(N215="zníž. prenesená",J215,0)</f>
        <v>0</v>
      </c>
      <c r="BI215" s="249">
        <f>IF(N215="nulová",J215,0)</f>
        <v>0</v>
      </c>
      <c r="BJ215" s="17" t="s">
        <v>154</v>
      </c>
      <c r="BK215" s="249">
        <f>ROUND(I215*H215,2)</f>
        <v>0</v>
      </c>
      <c r="BL215" s="17" t="s">
        <v>153</v>
      </c>
      <c r="BM215" s="248" t="s">
        <v>1523</v>
      </c>
    </row>
    <row r="216" s="13" customFormat="1">
      <c r="A216" s="13"/>
      <c r="B216" s="250"/>
      <c r="C216" s="251"/>
      <c r="D216" s="252" t="s">
        <v>163</v>
      </c>
      <c r="E216" s="253" t="s">
        <v>1</v>
      </c>
      <c r="F216" s="254" t="s">
        <v>164</v>
      </c>
      <c r="G216" s="251"/>
      <c r="H216" s="253" t="s">
        <v>1</v>
      </c>
      <c r="I216" s="255"/>
      <c r="J216" s="251"/>
      <c r="K216" s="251"/>
      <c r="L216" s="256"/>
      <c r="M216" s="257"/>
      <c r="N216" s="258"/>
      <c r="O216" s="258"/>
      <c r="P216" s="258"/>
      <c r="Q216" s="258"/>
      <c r="R216" s="258"/>
      <c r="S216" s="258"/>
      <c r="T216" s="259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60" t="s">
        <v>163</v>
      </c>
      <c r="AU216" s="260" t="s">
        <v>154</v>
      </c>
      <c r="AV216" s="13" t="s">
        <v>87</v>
      </c>
      <c r="AW216" s="13" t="s">
        <v>33</v>
      </c>
      <c r="AX216" s="13" t="s">
        <v>79</v>
      </c>
      <c r="AY216" s="260" t="s">
        <v>146</v>
      </c>
    </row>
    <row r="217" s="14" customFormat="1">
      <c r="A217" s="14"/>
      <c r="B217" s="261"/>
      <c r="C217" s="262"/>
      <c r="D217" s="252" t="s">
        <v>163</v>
      </c>
      <c r="E217" s="263" t="s">
        <v>1</v>
      </c>
      <c r="F217" s="264" t="s">
        <v>1520</v>
      </c>
      <c r="G217" s="262"/>
      <c r="H217" s="265">
        <v>9.5999999999999996</v>
      </c>
      <c r="I217" s="266"/>
      <c r="J217" s="262"/>
      <c r="K217" s="262"/>
      <c r="L217" s="267"/>
      <c r="M217" s="268"/>
      <c r="N217" s="269"/>
      <c r="O217" s="269"/>
      <c r="P217" s="269"/>
      <c r="Q217" s="269"/>
      <c r="R217" s="269"/>
      <c r="S217" s="269"/>
      <c r="T217" s="27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71" t="s">
        <v>163</v>
      </c>
      <c r="AU217" s="271" t="s">
        <v>154</v>
      </c>
      <c r="AV217" s="14" t="s">
        <v>154</v>
      </c>
      <c r="AW217" s="14" t="s">
        <v>33</v>
      </c>
      <c r="AX217" s="14" t="s">
        <v>79</v>
      </c>
      <c r="AY217" s="271" t="s">
        <v>146</v>
      </c>
    </row>
    <row r="218" s="13" customFormat="1">
      <c r="A218" s="13"/>
      <c r="B218" s="250"/>
      <c r="C218" s="251"/>
      <c r="D218" s="252" t="s">
        <v>163</v>
      </c>
      <c r="E218" s="253" t="s">
        <v>1</v>
      </c>
      <c r="F218" s="254" t="s">
        <v>168</v>
      </c>
      <c r="G218" s="251"/>
      <c r="H218" s="253" t="s">
        <v>1</v>
      </c>
      <c r="I218" s="255"/>
      <c r="J218" s="251"/>
      <c r="K218" s="251"/>
      <c r="L218" s="256"/>
      <c r="M218" s="257"/>
      <c r="N218" s="258"/>
      <c r="O218" s="258"/>
      <c r="P218" s="258"/>
      <c r="Q218" s="258"/>
      <c r="R218" s="258"/>
      <c r="S218" s="258"/>
      <c r="T218" s="259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60" t="s">
        <v>163</v>
      </c>
      <c r="AU218" s="260" t="s">
        <v>154</v>
      </c>
      <c r="AV218" s="13" t="s">
        <v>87</v>
      </c>
      <c r="AW218" s="13" t="s">
        <v>33</v>
      </c>
      <c r="AX218" s="13" t="s">
        <v>79</v>
      </c>
      <c r="AY218" s="260" t="s">
        <v>146</v>
      </c>
    </row>
    <row r="219" s="13" customFormat="1">
      <c r="A219" s="13"/>
      <c r="B219" s="250"/>
      <c r="C219" s="251"/>
      <c r="D219" s="252" t="s">
        <v>163</v>
      </c>
      <c r="E219" s="253" t="s">
        <v>1</v>
      </c>
      <c r="F219" s="254" t="s">
        <v>169</v>
      </c>
      <c r="G219" s="251"/>
      <c r="H219" s="253" t="s">
        <v>1</v>
      </c>
      <c r="I219" s="255"/>
      <c r="J219" s="251"/>
      <c r="K219" s="251"/>
      <c r="L219" s="256"/>
      <c r="M219" s="257"/>
      <c r="N219" s="258"/>
      <c r="O219" s="258"/>
      <c r="P219" s="258"/>
      <c r="Q219" s="258"/>
      <c r="R219" s="258"/>
      <c r="S219" s="258"/>
      <c r="T219" s="25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60" t="s">
        <v>163</v>
      </c>
      <c r="AU219" s="260" t="s">
        <v>154</v>
      </c>
      <c r="AV219" s="13" t="s">
        <v>87</v>
      </c>
      <c r="AW219" s="13" t="s">
        <v>33</v>
      </c>
      <c r="AX219" s="13" t="s">
        <v>79</v>
      </c>
      <c r="AY219" s="260" t="s">
        <v>146</v>
      </c>
    </row>
    <row r="220" s="14" customFormat="1">
      <c r="A220" s="14"/>
      <c r="B220" s="261"/>
      <c r="C220" s="262"/>
      <c r="D220" s="252" t="s">
        <v>163</v>
      </c>
      <c r="E220" s="263" t="s">
        <v>1</v>
      </c>
      <c r="F220" s="264" t="s">
        <v>1521</v>
      </c>
      <c r="G220" s="262"/>
      <c r="H220" s="265">
        <v>24</v>
      </c>
      <c r="I220" s="266"/>
      <c r="J220" s="262"/>
      <c r="K220" s="262"/>
      <c r="L220" s="267"/>
      <c r="M220" s="268"/>
      <c r="N220" s="269"/>
      <c r="O220" s="269"/>
      <c r="P220" s="269"/>
      <c r="Q220" s="269"/>
      <c r="R220" s="269"/>
      <c r="S220" s="269"/>
      <c r="T220" s="27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71" t="s">
        <v>163</v>
      </c>
      <c r="AU220" s="271" t="s">
        <v>154</v>
      </c>
      <c r="AV220" s="14" t="s">
        <v>154</v>
      </c>
      <c r="AW220" s="14" t="s">
        <v>33</v>
      </c>
      <c r="AX220" s="14" t="s">
        <v>79</v>
      </c>
      <c r="AY220" s="271" t="s">
        <v>146</v>
      </c>
    </row>
    <row r="221" s="14" customFormat="1">
      <c r="A221" s="14"/>
      <c r="B221" s="261"/>
      <c r="C221" s="262"/>
      <c r="D221" s="252" t="s">
        <v>163</v>
      </c>
      <c r="E221" s="263" t="s">
        <v>1</v>
      </c>
      <c r="F221" s="264" t="s">
        <v>1522</v>
      </c>
      <c r="G221" s="262"/>
      <c r="H221" s="265">
        <v>9</v>
      </c>
      <c r="I221" s="266"/>
      <c r="J221" s="262"/>
      <c r="K221" s="262"/>
      <c r="L221" s="267"/>
      <c r="M221" s="268"/>
      <c r="N221" s="269"/>
      <c r="O221" s="269"/>
      <c r="P221" s="269"/>
      <c r="Q221" s="269"/>
      <c r="R221" s="269"/>
      <c r="S221" s="269"/>
      <c r="T221" s="27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71" t="s">
        <v>163</v>
      </c>
      <c r="AU221" s="271" t="s">
        <v>154</v>
      </c>
      <c r="AV221" s="14" t="s">
        <v>154</v>
      </c>
      <c r="AW221" s="14" t="s">
        <v>33</v>
      </c>
      <c r="AX221" s="14" t="s">
        <v>79</v>
      </c>
      <c r="AY221" s="271" t="s">
        <v>146</v>
      </c>
    </row>
    <row r="222" s="13" customFormat="1">
      <c r="A222" s="13"/>
      <c r="B222" s="250"/>
      <c r="C222" s="251"/>
      <c r="D222" s="252" t="s">
        <v>163</v>
      </c>
      <c r="E222" s="253" t="s">
        <v>1</v>
      </c>
      <c r="F222" s="254" t="s">
        <v>176</v>
      </c>
      <c r="G222" s="251"/>
      <c r="H222" s="253" t="s">
        <v>1</v>
      </c>
      <c r="I222" s="255"/>
      <c r="J222" s="251"/>
      <c r="K222" s="251"/>
      <c r="L222" s="256"/>
      <c r="M222" s="257"/>
      <c r="N222" s="258"/>
      <c r="O222" s="258"/>
      <c r="P222" s="258"/>
      <c r="Q222" s="258"/>
      <c r="R222" s="258"/>
      <c r="S222" s="258"/>
      <c r="T222" s="25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60" t="s">
        <v>163</v>
      </c>
      <c r="AU222" s="260" t="s">
        <v>154</v>
      </c>
      <c r="AV222" s="13" t="s">
        <v>87</v>
      </c>
      <c r="AW222" s="13" t="s">
        <v>33</v>
      </c>
      <c r="AX222" s="13" t="s">
        <v>79</v>
      </c>
      <c r="AY222" s="260" t="s">
        <v>146</v>
      </c>
    </row>
    <row r="223" s="13" customFormat="1">
      <c r="A223" s="13"/>
      <c r="B223" s="250"/>
      <c r="C223" s="251"/>
      <c r="D223" s="252" t="s">
        <v>163</v>
      </c>
      <c r="E223" s="253" t="s">
        <v>1</v>
      </c>
      <c r="F223" s="254" t="s">
        <v>177</v>
      </c>
      <c r="G223" s="251"/>
      <c r="H223" s="253" t="s">
        <v>1</v>
      </c>
      <c r="I223" s="255"/>
      <c r="J223" s="251"/>
      <c r="K223" s="251"/>
      <c r="L223" s="256"/>
      <c r="M223" s="257"/>
      <c r="N223" s="258"/>
      <c r="O223" s="258"/>
      <c r="P223" s="258"/>
      <c r="Q223" s="258"/>
      <c r="R223" s="258"/>
      <c r="S223" s="258"/>
      <c r="T223" s="259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60" t="s">
        <v>163</v>
      </c>
      <c r="AU223" s="260" t="s">
        <v>154</v>
      </c>
      <c r="AV223" s="13" t="s">
        <v>87</v>
      </c>
      <c r="AW223" s="13" t="s">
        <v>33</v>
      </c>
      <c r="AX223" s="13" t="s">
        <v>79</v>
      </c>
      <c r="AY223" s="260" t="s">
        <v>146</v>
      </c>
    </row>
    <row r="224" s="15" customFormat="1">
      <c r="A224" s="15"/>
      <c r="B224" s="272"/>
      <c r="C224" s="273"/>
      <c r="D224" s="252" t="s">
        <v>163</v>
      </c>
      <c r="E224" s="274" t="s">
        <v>1</v>
      </c>
      <c r="F224" s="275" t="s">
        <v>178</v>
      </c>
      <c r="G224" s="273"/>
      <c r="H224" s="276">
        <v>42.600000000000001</v>
      </c>
      <c r="I224" s="277"/>
      <c r="J224" s="273"/>
      <c r="K224" s="273"/>
      <c r="L224" s="278"/>
      <c r="M224" s="279"/>
      <c r="N224" s="280"/>
      <c r="O224" s="280"/>
      <c r="P224" s="280"/>
      <c r="Q224" s="280"/>
      <c r="R224" s="280"/>
      <c r="S224" s="280"/>
      <c r="T224" s="281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82" t="s">
        <v>163</v>
      </c>
      <c r="AU224" s="282" t="s">
        <v>154</v>
      </c>
      <c r="AV224" s="15" t="s">
        <v>153</v>
      </c>
      <c r="AW224" s="15" t="s">
        <v>33</v>
      </c>
      <c r="AX224" s="15" t="s">
        <v>87</v>
      </c>
      <c r="AY224" s="282" t="s">
        <v>146</v>
      </c>
    </row>
    <row r="225" s="2" customFormat="1" ht="24" customHeight="1">
      <c r="A225" s="38"/>
      <c r="B225" s="39"/>
      <c r="C225" s="236" t="s">
        <v>299</v>
      </c>
      <c r="D225" s="236" t="s">
        <v>149</v>
      </c>
      <c r="E225" s="237" t="s">
        <v>339</v>
      </c>
      <c r="F225" s="238" t="s">
        <v>340</v>
      </c>
      <c r="G225" s="239" t="s">
        <v>198</v>
      </c>
      <c r="H225" s="240">
        <v>15</v>
      </c>
      <c r="I225" s="241"/>
      <c r="J225" s="242">
        <f>ROUND(I225*H225,2)</f>
        <v>0</v>
      </c>
      <c r="K225" s="243"/>
      <c r="L225" s="44"/>
      <c r="M225" s="244" t="s">
        <v>1</v>
      </c>
      <c r="N225" s="245" t="s">
        <v>45</v>
      </c>
      <c r="O225" s="91"/>
      <c r="P225" s="246">
        <f>O225*H225</f>
        <v>0</v>
      </c>
      <c r="Q225" s="246">
        <v>0.00010000000000000001</v>
      </c>
      <c r="R225" s="246">
        <f>Q225*H225</f>
        <v>0.0015</v>
      </c>
      <c r="S225" s="246">
        <v>0</v>
      </c>
      <c r="T225" s="247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48" t="s">
        <v>153</v>
      </c>
      <c r="AT225" s="248" t="s">
        <v>149</v>
      </c>
      <c r="AU225" s="248" t="s">
        <v>154</v>
      </c>
      <c r="AY225" s="17" t="s">
        <v>146</v>
      </c>
      <c r="BE225" s="249">
        <f>IF(N225="základná",J225,0)</f>
        <v>0</v>
      </c>
      <c r="BF225" s="249">
        <f>IF(N225="znížená",J225,0)</f>
        <v>0</v>
      </c>
      <c r="BG225" s="249">
        <f>IF(N225="zákl. prenesená",J225,0)</f>
        <v>0</v>
      </c>
      <c r="BH225" s="249">
        <f>IF(N225="zníž. prenesená",J225,0)</f>
        <v>0</v>
      </c>
      <c r="BI225" s="249">
        <f>IF(N225="nulová",J225,0)</f>
        <v>0</v>
      </c>
      <c r="BJ225" s="17" t="s">
        <v>154</v>
      </c>
      <c r="BK225" s="249">
        <f>ROUND(I225*H225,2)</f>
        <v>0</v>
      </c>
      <c r="BL225" s="17" t="s">
        <v>153</v>
      </c>
      <c r="BM225" s="248" t="s">
        <v>1524</v>
      </c>
    </row>
    <row r="226" s="2" customFormat="1" ht="24" customHeight="1">
      <c r="A226" s="38"/>
      <c r="B226" s="39"/>
      <c r="C226" s="236" t="s">
        <v>304</v>
      </c>
      <c r="D226" s="236" t="s">
        <v>149</v>
      </c>
      <c r="E226" s="237" t="s">
        <v>815</v>
      </c>
      <c r="F226" s="238" t="s">
        <v>816</v>
      </c>
      <c r="G226" s="239" t="s">
        <v>387</v>
      </c>
      <c r="H226" s="240">
        <v>10</v>
      </c>
      <c r="I226" s="241"/>
      <c r="J226" s="242">
        <f>ROUND(I226*H226,2)</f>
        <v>0</v>
      </c>
      <c r="K226" s="243"/>
      <c r="L226" s="44"/>
      <c r="M226" s="244" t="s">
        <v>1</v>
      </c>
      <c r="N226" s="245" t="s">
        <v>45</v>
      </c>
      <c r="O226" s="91"/>
      <c r="P226" s="246">
        <f>O226*H226</f>
        <v>0</v>
      </c>
      <c r="Q226" s="246">
        <v>0</v>
      </c>
      <c r="R226" s="246">
        <f>Q226*H226</f>
        <v>0</v>
      </c>
      <c r="S226" s="246">
        <v>0.012</v>
      </c>
      <c r="T226" s="247">
        <f>S226*H226</f>
        <v>0.12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48" t="s">
        <v>153</v>
      </c>
      <c r="AT226" s="248" t="s">
        <v>149</v>
      </c>
      <c r="AU226" s="248" t="s">
        <v>154</v>
      </c>
      <c r="AY226" s="17" t="s">
        <v>146</v>
      </c>
      <c r="BE226" s="249">
        <f>IF(N226="základná",J226,0)</f>
        <v>0</v>
      </c>
      <c r="BF226" s="249">
        <f>IF(N226="znížená",J226,0)</f>
        <v>0</v>
      </c>
      <c r="BG226" s="249">
        <f>IF(N226="zákl. prenesená",J226,0)</f>
        <v>0</v>
      </c>
      <c r="BH226" s="249">
        <f>IF(N226="zníž. prenesená",J226,0)</f>
        <v>0</v>
      </c>
      <c r="BI226" s="249">
        <f>IF(N226="nulová",J226,0)</f>
        <v>0</v>
      </c>
      <c r="BJ226" s="17" t="s">
        <v>154</v>
      </c>
      <c r="BK226" s="249">
        <f>ROUND(I226*H226,2)</f>
        <v>0</v>
      </c>
      <c r="BL226" s="17" t="s">
        <v>153</v>
      </c>
      <c r="BM226" s="248" t="s">
        <v>1525</v>
      </c>
    </row>
    <row r="227" s="2" customFormat="1" ht="16.5" customHeight="1">
      <c r="A227" s="38"/>
      <c r="B227" s="39"/>
      <c r="C227" s="236" t="s">
        <v>308</v>
      </c>
      <c r="D227" s="236" t="s">
        <v>149</v>
      </c>
      <c r="E227" s="237" t="s">
        <v>810</v>
      </c>
      <c r="F227" s="238" t="s">
        <v>1526</v>
      </c>
      <c r="G227" s="239" t="s">
        <v>198</v>
      </c>
      <c r="H227" s="240">
        <v>43.600000000000001</v>
      </c>
      <c r="I227" s="241"/>
      <c r="J227" s="242">
        <f>ROUND(I227*H227,2)</f>
        <v>0</v>
      </c>
      <c r="K227" s="243"/>
      <c r="L227" s="44"/>
      <c r="M227" s="244" t="s">
        <v>1</v>
      </c>
      <c r="N227" s="245" t="s">
        <v>45</v>
      </c>
      <c r="O227" s="91"/>
      <c r="P227" s="246">
        <f>O227*H227</f>
        <v>0</v>
      </c>
      <c r="Q227" s="246">
        <v>0</v>
      </c>
      <c r="R227" s="246">
        <f>Q227*H227</f>
        <v>0</v>
      </c>
      <c r="S227" s="246">
        <v>0.0080000000000000002</v>
      </c>
      <c r="T227" s="247">
        <f>S227*H227</f>
        <v>0.3488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48" t="s">
        <v>153</v>
      </c>
      <c r="AT227" s="248" t="s">
        <v>149</v>
      </c>
      <c r="AU227" s="248" t="s">
        <v>154</v>
      </c>
      <c r="AY227" s="17" t="s">
        <v>146</v>
      </c>
      <c r="BE227" s="249">
        <f>IF(N227="základná",J227,0)</f>
        <v>0</v>
      </c>
      <c r="BF227" s="249">
        <f>IF(N227="znížená",J227,0)</f>
        <v>0</v>
      </c>
      <c r="BG227" s="249">
        <f>IF(N227="zákl. prenesená",J227,0)</f>
        <v>0</v>
      </c>
      <c r="BH227" s="249">
        <f>IF(N227="zníž. prenesená",J227,0)</f>
        <v>0</v>
      </c>
      <c r="BI227" s="249">
        <f>IF(N227="nulová",J227,0)</f>
        <v>0</v>
      </c>
      <c r="BJ227" s="17" t="s">
        <v>154</v>
      </c>
      <c r="BK227" s="249">
        <f>ROUND(I227*H227,2)</f>
        <v>0</v>
      </c>
      <c r="BL227" s="17" t="s">
        <v>153</v>
      </c>
      <c r="BM227" s="248" t="s">
        <v>1527</v>
      </c>
    </row>
    <row r="228" s="14" customFormat="1">
      <c r="A228" s="14"/>
      <c r="B228" s="261"/>
      <c r="C228" s="262"/>
      <c r="D228" s="252" t="s">
        <v>163</v>
      </c>
      <c r="E228" s="263" t="s">
        <v>1</v>
      </c>
      <c r="F228" s="264" t="s">
        <v>1528</v>
      </c>
      <c r="G228" s="262"/>
      <c r="H228" s="265">
        <v>13.5</v>
      </c>
      <c r="I228" s="266"/>
      <c r="J228" s="262"/>
      <c r="K228" s="262"/>
      <c r="L228" s="267"/>
      <c r="M228" s="268"/>
      <c r="N228" s="269"/>
      <c r="O228" s="269"/>
      <c r="P228" s="269"/>
      <c r="Q228" s="269"/>
      <c r="R228" s="269"/>
      <c r="S228" s="269"/>
      <c r="T228" s="27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71" t="s">
        <v>163</v>
      </c>
      <c r="AU228" s="271" t="s">
        <v>154</v>
      </c>
      <c r="AV228" s="14" t="s">
        <v>154</v>
      </c>
      <c r="AW228" s="14" t="s">
        <v>33</v>
      </c>
      <c r="AX228" s="14" t="s">
        <v>79</v>
      </c>
      <c r="AY228" s="271" t="s">
        <v>146</v>
      </c>
    </row>
    <row r="229" s="14" customFormat="1">
      <c r="A229" s="14"/>
      <c r="B229" s="261"/>
      <c r="C229" s="262"/>
      <c r="D229" s="252" t="s">
        <v>163</v>
      </c>
      <c r="E229" s="263" t="s">
        <v>1</v>
      </c>
      <c r="F229" s="264" t="s">
        <v>1529</v>
      </c>
      <c r="G229" s="262"/>
      <c r="H229" s="265">
        <v>30.100000000000001</v>
      </c>
      <c r="I229" s="266"/>
      <c r="J229" s="262"/>
      <c r="K229" s="262"/>
      <c r="L229" s="267"/>
      <c r="M229" s="268"/>
      <c r="N229" s="269"/>
      <c r="O229" s="269"/>
      <c r="P229" s="269"/>
      <c r="Q229" s="269"/>
      <c r="R229" s="269"/>
      <c r="S229" s="269"/>
      <c r="T229" s="27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71" t="s">
        <v>163</v>
      </c>
      <c r="AU229" s="271" t="s">
        <v>154</v>
      </c>
      <c r="AV229" s="14" t="s">
        <v>154</v>
      </c>
      <c r="AW229" s="14" t="s">
        <v>33</v>
      </c>
      <c r="AX229" s="14" t="s">
        <v>79</v>
      </c>
      <c r="AY229" s="271" t="s">
        <v>146</v>
      </c>
    </row>
    <row r="230" s="15" customFormat="1">
      <c r="A230" s="15"/>
      <c r="B230" s="272"/>
      <c r="C230" s="273"/>
      <c r="D230" s="252" t="s">
        <v>163</v>
      </c>
      <c r="E230" s="274" t="s">
        <v>1</v>
      </c>
      <c r="F230" s="275" t="s">
        <v>178</v>
      </c>
      <c r="G230" s="273"/>
      <c r="H230" s="276">
        <v>43.600000000000001</v>
      </c>
      <c r="I230" s="277"/>
      <c r="J230" s="273"/>
      <c r="K230" s="273"/>
      <c r="L230" s="278"/>
      <c r="M230" s="279"/>
      <c r="N230" s="280"/>
      <c r="O230" s="280"/>
      <c r="P230" s="280"/>
      <c r="Q230" s="280"/>
      <c r="R230" s="280"/>
      <c r="S230" s="280"/>
      <c r="T230" s="281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82" t="s">
        <v>163</v>
      </c>
      <c r="AU230" s="282" t="s">
        <v>154</v>
      </c>
      <c r="AV230" s="15" t="s">
        <v>153</v>
      </c>
      <c r="AW230" s="15" t="s">
        <v>33</v>
      </c>
      <c r="AX230" s="15" t="s">
        <v>87</v>
      </c>
      <c r="AY230" s="282" t="s">
        <v>146</v>
      </c>
    </row>
    <row r="231" s="2" customFormat="1" ht="24" customHeight="1">
      <c r="A231" s="38"/>
      <c r="B231" s="39"/>
      <c r="C231" s="236" t="s">
        <v>314</v>
      </c>
      <c r="D231" s="236" t="s">
        <v>149</v>
      </c>
      <c r="E231" s="237" t="s">
        <v>1530</v>
      </c>
      <c r="F231" s="238" t="s">
        <v>1531</v>
      </c>
      <c r="G231" s="239" t="s">
        <v>198</v>
      </c>
      <c r="H231" s="240">
        <v>9</v>
      </c>
      <c r="I231" s="241"/>
      <c r="J231" s="242">
        <f>ROUND(I231*H231,2)</f>
        <v>0</v>
      </c>
      <c r="K231" s="243"/>
      <c r="L231" s="44"/>
      <c r="M231" s="244" t="s">
        <v>1</v>
      </c>
      <c r="N231" s="245" t="s">
        <v>45</v>
      </c>
      <c r="O231" s="91"/>
      <c r="P231" s="246">
        <f>O231*H231</f>
        <v>0</v>
      </c>
      <c r="Q231" s="246">
        <v>0</v>
      </c>
      <c r="R231" s="246">
        <f>Q231*H231</f>
        <v>0</v>
      </c>
      <c r="S231" s="246">
        <v>0.012</v>
      </c>
      <c r="T231" s="247">
        <f>S231*H231</f>
        <v>0.108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48" t="s">
        <v>153</v>
      </c>
      <c r="AT231" s="248" t="s">
        <v>149</v>
      </c>
      <c r="AU231" s="248" t="s">
        <v>154</v>
      </c>
      <c r="AY231" s="17" t="s">
        <v>146</v>
      </c>
      <c r="BE231" s="249">
        <f>IF(N231="základná",J231,0)</f>
        <v>0</v>
      </c>
      <c r="BF231" s="249">
        <f>IF(N231="znížená",J231,0)</f>
        <v>0</v>
      </c>
      <c r="BG231" s="249">
        <f>IF(N231="zákl. prenesená",J231,0)</f>
        <v>0</v>
      </c>
      <c r="BH231" s="249">
        <f>IF(N231="zníž. prenesená",J231,0)</f>
        <v>0</v>
      </c>
      <c r="BI231" s="249">
        <f>IF(N231="nulová",J231,0)</f>
        <v>0</v>
      </c>
      <c r="BJ231" s="17" t="s">
        <v>154</v>
      </c>
      <c r="BK231" s="249">
        <f>ROUND(I231*H231,2)</f>
        <v>0</v>
      </c>
      <c r="BL231" s="17" t="s">
        <v>153</v>
      </c>
      <c r="BM231" s="248" t="s">
        <v>1532</v>
      </c>
    </row>
    <row r="232" s="14" customFormat="1">
      <c r="A232" s="14"/>
      <c r="B232" s="261"/>
      <c r="C232" s="262"/>
      <c r="D232" s="252" t="s">
        <v>163</v>
      </c>
      <c r="E232" s="263" t="s">
        <v>1</v>
      </c>
      <c r="F232" s="264" t="s">
        <v>1533</v>
      </c>
      <c r="G232" s="262"/>
      <c r="H232" s="265">
        <v>9</v>
      </c>
      <c r="I232" s="266"/>
      <c r="J232" s="262"/>
      <c r="K232" s="262"/>
      <c r="L232" s="267"/>
      <c r="M232" s="268"/>
      <c r="N232" s="269"/>
      <c r="O232" s="269"/>
      <c r="P232" s="269"/>
      <c r="Q232" s="269"/>
      <c r="R232" s="269"/>
      <c r="S232" s="269"/>
      <c r="T232" s="27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71" t="s">
        <v>163</v>
      </c>
      <c r="AU232" s="271" t="s">
        <v>154</v>
      </c>
      <c r="AV232" s="14" t="s">
        <v>154</v>
      </c>
      <c r="AW232" s="14" t="s">
        <v>33</v>
      </c>
      <c r="AX232" s="14" t="s">
        <v>87</v>
      </c>
      <c r="AY232" s="271" t="s">
        <v>146</v>
      </c>
    </row>
    <row r="233" s="2" customFormat="1" ht="24" customHeight="1">
      <c r="A233" s="38"/>
      <c r="B233" s="39"/>
      <c r="C233" s="236" t="s">
        <v>319</v>
      </c>
      <c r="D233" s="236" t="s">
        <v>149</v>
      </c>
      <c r="E233" s="237" t="s">
        <v>1534</v>
      </c>
      <c r="F233" s="238" t="s">
        <v>1535</v>
      </c>
      <c r="G233" s="239" t="s">
        <v>387</v>
      </c>
      <c r="H233" s="240">
        <v>1</v>
      </c>
      <c r="I233" s="241"/>
      <c r="J233" s="242">
        <f>ROUND(I233*H233,2)</f>
        <v>0</v>
      </c>
      <c r="K233" s="243"/>
      <c r="L233" s="44"/>
      <c r="M233" s="244" t="s">
        <v>1</v>
      </c>
      <c r="N233" s="245" t="s">
        <v>45</v>
      </c>
      <c r="O233" s="91"/>
      <c r="P233" s="246">
        <f>O233*H233</f>
        <v>0</v>
      </c>
      <c r="Q233" s="246">
        <v>0</v>
      </c>
      <c r="R233" s="246">
        <f>Q233*H233</f>
        <v>0</v>
      </c>
      <c r="S233" s="246">
        <v>0.024</v>
      </c>
      <c r="T233" s="247">
        <f>S233*H233</f>
        <v>0.024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48" t="s">
        <v>153</v>
      </c>
      <c r="AT233" s="248" t="s">
        <v>149</v>
      </c>
      <c r="AU233" s="248" t="s">
        <v>154</v>
      </c>
      <c r="AY233" s="17" t="s">
        <v>146</v>
      </c>
      <c r="BE233" s="249">
        <f>IF(N233="základná",J233,0)</f>
        <v>0</v>
      </c>
      <c r="BF233" s="249">
        <f>IF(N233="znížená",J233,0)</f>
        <v>0</v>
      </c>
      <c r="BG233" s="249">
        <f>IF(N233="zákl. prenesená",J233,0)</f>
        <v>0</v>
      </c>
      <c r="BH233" s="249">
        <f>IF(N233="zníž. prenesená",J233,0)</f>
        <v>0</v>
      </c>
      <c r="BI233" s="249">
        <f>IF(N233="nulová",J233,0)</f>
        <v>0</v>
      </c>
      <c r="BJ233" s="17" t="s">
        <v>154</v>
      </c>
      <c r="BK233" s="249">
        <f>ROUND(I233*H233,2)</f>
        <v>0</v>
      </c>
      <c r="BL233" s="17" t="s">
        <v>153</v>
      </c>
      <c r="BM233" s="248" t="s">
        <v>1536</v>
      </c>
    </row>
    <row r="234" s="2" customFormat="1" ht="24" customHeight="1">
      <c r="A234" s="38"/>
      <c r="B234" s="39"/>
      <c r="C234" s="236" t="s">
        <v>331</v>
      </c>
      <c r="D234" s="236" t="s">
        <v>149</v>
      </c>
      <c r="E234" s="237" t="s">
        <v>353</v>
      </c>
      <c r="F234" s="238" t="s">
        <v>354</v>
      </c>
      <c r="G234" s="239" t="s">
        <v>355</v>
      </c>
      <c r="H234" s="240">
        <v>7.1849999999999996</v>
      </c>
      <c r="I234" s="241"/>
      <c r="J234" s="242">
        <f>ROUND(I234*H234,2)</f>
        <v>0</v>
      </c>
      <c r="K234" s="243"/>
      <c r="L234" s="44"/>
      <c r="M234" s="244" t="s">
        <v>1</v>
      </c>
      <c r="N234" s="245" t="s">
        <v>45</v>
      </c>
      <c r="O234" s="91"/>
      <c r="P234" s="246">
        <f>O234*H234</f>
        <v>0</v>
      </c>
      <c r="Q234" s="246">
        <v>0</v>
      </c>
      <c r="R234" s="246">
        <f>Q234*H234</f>
        <v>0</v>
      </c>
      <c r="S234" s="246">
        <v>0</v>
      </c>
      <c r="T234" s="247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48" t="s">
        <v>153</v>
      </c>
      <c r="AT234" s="248" t="s">
        <v>149</v>
      </c>
      <c r="AU234" s="248" t="s">
        <v>154</v>
      </c>
      <c r="AY234" s="17" t="s">
        <v>146</v>
      </c>
      <c r="BE234" s="249">
        <f>IF(N234="základná",J234,0)</f>
        <v>0</v>
      </c>
      <c r="BF234" s="249">
        <f>IF(N234="znížená",J234,0)</f>
        <v>0</v>
      </c>
      <c r="BG234" s="249">
        <f>IF(N234="zákl. prenesená",J234,0)</f>
        <v>0</v>
      </c>
      <c r="BH234" s="249">
        <f>IF(N234="zníž. prenesená",J234,0)</f>
        <v>0</v>
      </c>
      <c r="BI234" s="249">
        <f>IF(N234="nulová",J234,0)</f>
        <v>0</v>
      </c>
      <c r="BJ234" s="17" t="s">
        <v>154</v>
      </c>
      <c r="BK234" s="249">
        <f>ROUND(I234*H234,2)</f>
        <v>0</v>
      </c>
      <c r="BL234" s="17" t="s">
        <v>153</v>
      </c>
      <c r="BM234" s="248" t="s">
        <v>1537</v>
      </c>
    </row>
    <row r="235" s="2" customFormat="1" ht="24" customHeight="1">
      <c r="A235" s="38"/>
      <c r="B235" s="39"/>
      <c r="C235" s="236" t="s">
        <v>338</v>
      </c>
      <c r="D235" s="236" t="s">
        <v>149</v>
      </c>
      <c r="E235" s="237" t="s">
        <v>358</v>
      </c>
      <c r="F235" s="238" t="s">
        <v>359</v>
      </c>
      <c r="G235" s="239" t="s">
        <v>355</v>
      </c>
      <c r="H235" s="240">
        <v>43.109999999999999</v>
      </c>
      <c r="I235" s="241"/>
      <c r="J235" s="242">
        <f>ROUND(I235*H235,2)</f>
        <v>0</v>
      </c>
      <c r="K235" s="243"/>
      <c r="L235" s="44"/>
      <c r="M235" s="244" t="s">
        <v>1</v>
      </c>
      <c r="N235" s="245" t="s">
        <v>45</v>
      </c>
      <c r="O235" s="91"/>
      <c r="P235" s="246">
        <f>O235*H235</f>
        <v>0</v>
      </c>
      <c r="Q235" s="246">
        <v>0</v>
      </c>
      <c r="R235" s="246">
        <f>Q235*H235</f>
        <v>0</v>
      </c>
      <c r="S235" s="246">
        <v>0</v>
      </c>
      <c r="T235" s="247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48" t="s">
        <v>153</v>
      </c>
      <c r="AT235" s="248" t="s">
        <v>149</v>
      </c>
      <c r="AU235" s="248" t="s">
        <v>154</v>
      </c>
      <c r="AY235" s="17" t="s">
        <v>146</v>
      </c>
      <c r="BE235" s="249">
        <f>IF(N235="základná",J235,0)</f>
        <v>0</v>
      </c>
      <c r="BF235" s="249">
        <f>IF(N235="znížená",J235,0)</f>
        <v>0</v>
      </c>
      <c r="BG235" s="249">
        <f>IF(N235="zákl. prenesená",J235,0)</f>
        <v>0</v>
      </c>
      <c r="BH235" s="249">
        <f>IF(N235="zníž. prenesená",J235,0)</f>
        <v>0</v>
      </c>
      <c r="BI235" s="249">
        <f>IF(N235="nulová",J235,0)</f>
        <v>0</v>
      </c>
      <c r="BJ235" s="17" t="s">
        <v>154</v>
      </c>
      <c r="BK235" s="249">
        <f>ROUND(I235*H235,2)</f>
        <v>0</v>
      </c>
      <c r="BL235" s="17" t="s">
        <v>153</v>
      </c>
      <c r="BM235" s="248" t="s">
        <v>1538</v>
      </c>
    </row>
    <row r="236" s="14" customFormat="1">
      <c r="A236" s="14"/>
      <c r="B236" s="261"/>
      <c r="C236" s="262"/>
      <c r="D236" s="252" t="s">
        <v>163</v>
      </c>
      <c r="E236" s="262"/>
      <c r="F236" s="264" t="s">
        <v>1539</v>
      </c>
      <c r="G236" s="262"/>
      <c r="H236" s="265">
        <v>43.109999999999999</v>
      </c>
      <c r="I236" s="266"/>
      <c r="J236" s="262"/>
      <c r="K236" s="262"/>
      <c r="L236" s="267"/>
      <c r="M236" s="268"/>
      <c r="N236" s="269"/>
      <c r="O236" s="269"/>
      <c r="P236" s="269"/>
      <c r="Q236" s="269"/>
      <c r="R236" s="269"/>
      <c r="S236" s="269"/>
      <c r="T236" s="27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71" t="s">
        <v>163</v>
      </c>
      <c r="AU236" s="271" t="s">
        <v>154</v>
      </c>
      <c r="AV236" s="14" t="s">
        <v>154</v>
      </c>
      <c r="AW236" s="14" t="s">
        <v>4</v>
      </c>
      <c r="AX236" s="14" t="s">
        <v>87</v>
      </c>
      <c r="AY236" s="271" t="s">
        <v>146</v>
      </c>
    </row>
    <row r="237" s="2" customFormat="1" ht="16.5" customHeight="1">
      <c r="A237" s="38"/>
      <c r="B237" s="39"/>
      <c r="C237" s="236" t="s">
        <v>352</v>
      </c>
      <c r="D237" s="236" t="s">
        <v>149</v>
      </c>
      <c r="E237" s="237" t="s">
        <v>363</v>
      </c>
      <c r="F237" s="238" t="s">
        <v>364</v>
      </c>
      <c r="G237" s="239" t="s">
        <v>355</v>
      </c>
      <c r="H237" s="240">
        <v>7.1849999999999996</v>
      </c>
      <c r="I237" s="241"/>
      <c r="J237" s="242">
        <f>ROUND(I237*H237,2)</f>
        <v>0</v>
      </c>
      <c r="K237" s="243"/>
      <c r="L237" s="44"/>
      <c r="M237" s="244" t="s">
        <v>1</v>
      </c>
      <c r="N237" s="245" t="s">
        <v>45</v>
      </c>
      <c r="O237" s="91"/>
      <c r="P237" s="246">
        <f>O237*H237</f>
        <v>0</v>
      </c>
      <c r="Q237" s="246">
        <v>0</v>
      </c>
      <c r="R237" s="246">
        <f>Q237*H237</f>
        <v>0</v>
      </c>
      <c r="S237" s="246">
        <v>0</v>
      </c>
      <c r="T237" s="247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48" t="s">
        <v>153</v>
      </c>
      <c r="AT237" s="248" t="s">
        <v>149</v>
      </c>
      <c r="AU237" s="248" t="s">
        <v>154</v>
      </c>
      <c r="AY237" s="17" t="s">
        <v>146</v>
      </c>
      <c r="BE237" s="249">
        <f>IF(N237="základná",J237,0)</f>
        <v>0</v>
      </c>
      <c r="BF237" s="249">
        <f>IF(N237="znížená",J237,0)</f>
        <v>0</v>
      </c>
      <c r="BG237" s="249">
        <f>IF(N237="zákl. prenesená",J237,0)</f>
        <v>0</v>
      </c>
      <c r="BH237" s="249">
        <f>IF(N237="zníž. prenesená",J237,0)</f>
        <v>0</v>
      </c>
      <c r="BI237" s="249">
        <f>IF(N237="nulová",J237,0)</f>
        <v>0</v>
      </c>
      <c r="BJ237" s="17" t="s">
        <v>154</v>
      </c>
      <c r="BK237" s="249">
        <f>ROUND(I237*H237,2)</f>
        <v>0</v>
      </c>
      <c r="BL237" s="17" t="s">
        <v>153</v>
      </c>
      <c r="BM237" s="248" t="s">
        <v>1540</v>
      </c>
    </row>
    <row r="238" s="2" customFormat="1" ht="24" customHeight="1">
      <c r="A238" s="38"/>
      <c r="B238" s="39"/>
      <c r="C238" s="236" t="s">
        <v>357</v>
      </c>
      <c r="D238" s="236" t="s">
        <v>149</v>
      </c>
      <c r="E238" s="237" t="s">
        <v>367</v>
      </c>
      <c r="F238" s="238" t="s">
        <v>368</v>
      </c>
      <c r="G238" s="239" t="s">
        <v>355</v>
      </c>
      <c r="H238" s="240">
        <v>107.77500000000001</v>
      </c>
      <c r="I238" s="241"/>
      <c r="J238" s="242">
        <f>ROUND(I238*H238,2)</f>
        <v>0</v>
      </c>
      <c r="K238" s="243"/>
      <c r="L238" s="44"/>
      <c r="M238" s="244" t="s">
        <v>1</v>
      </c>
      <c r="N238" s="245" t="s">
        <v>45</v>
      </c>
      <c r="O238" s="91"/>
      <c r="P238" s="246">
        <f>O238*H238</f>
        <v>0</v>
      </c>
      <c r="Q238" s="246">
        <v>0</v>
      </c>
      <c r="R238" s="246">
        <f>Q238*H238</f>
        <v>0</v>
      </c>
      <c r="S238" s="246">
        <v>0</v>
      </c>
      <c r="T238" s="247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48" t="s">
        <v>153</v>
      </c>
      <c r="AT238" s="248" t="s">
        <v>149</v>
      </c>
      <c r="AU238" s="248" t="s">
        <v>154</v>
      </c>
      <c r="AY238" s="17" t="s">
        <v>146</v>
      </c>
      <c r="BE238" s="249">
        <f>IF(N238="základná",J238,0)</f>
        <v>0</v>
      </c>
      <c r="BF238" s="249">
        <f>IF(N238="znížená",J238,0)</f>
        <v>0</v>
      </c>
      <c r="BG238" s="249">
        <f>IF(N238="zákl. prenesená",J238,0)</f>
        <v>0</v>
      </c>
      <c r="BH238" s="249">
        <f>IF(N238="zníž. prenesená",J238,0)</f>
        <v>0</v>
      </c>
      <c r="BI238" s="249">
        <f>IF(N238="nulová",J238,0)</f>
        <v>0</v>
      </c>
      <c r="BJ238" s="17" t="s">
        <v>154</v>
      </c>
      <c r="BK238" s="249">
        <f>ROUND(I238*H238,2)</f>
        <v>0</v>
      </c>
      <c r="BL238" s="17" t="s">
        <v>153</v>
      </c>
      <c r="BM238" s="248" t="s">
        <v>1541</v>
      </c>
    </row>
    <row r="239" s="14" customFormat="1">
      <c r="A239" s="14"/>
      <c r="B239" s="261"/>
      <c r="C239" s="262"/>
      <c r="D239" s="252" t="s">
        <v>163</v>
      </c>
      <c r="E239" s="262"/>
      <c r="F239" s="264" t="s">
        <v>1542</v>
      </c>
      <c r="G239" s="262"/>
      <c r="H239" s="265">
        <v>107.77500000000001</v>
      </c>
      <c r="I239" s="266"/>
      <c r="J239" s="262"/>
      <c r="K239" s="262"/>
      <c r="L239" s="267"/>
      <c r="M239" s="268"/>
      <c r="N239" s="269"/>
      <c r="O239" s="269"/>
      <c r="P239" s="269"/>
      <c r="Q239" s="269"/>
      <c r="R239" s="269"/>
      <c r="S239" s="269"/>
      <c r="T239" s="27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71" t="s">
        <v>163</v>
      </c>
      <c r="AU239" s="271" t="s">
        <v>154</v>
      </c>
      <c r="AV239" s="14" t="s">
        <v>154</v>
      </c>
      <c r="AW239" s="14" t="s">
        <v>4</v>
      </c>
      <c r="AX239" s="14" t="s">
        <v>87</v>
      </c>
      <c r="AY239" s="271" t="s">
        <v>146</v>
      </c>
    </row>
    <row r="240" s="2" customFormat="1" ht="24" customHeight="1">
      <c r="A240" s="38"/>
      <c r="B240" s="39"/>
      <c r="C240" s="236" t="s">
        <v>362</v>
      </c>
      <c r="D240" s="236" t="s">
        <v>149</v>
      </c>
      <c r="E240" s="237" t="s">
        <v>372</v>
      </c>
      <c r="F240" s="238" t="s">
        <v>373</v>
      </c>
      <c r="G240" s="239" t="s">
        <v>355</v>
      </c>
      <c r="H240" s="240">
        <v>7.1849999999999996</v>
      </c>
      <c r="I240" s="241"/>
      <c r="J240" s="242">
        <f>ROUND(I240*H240,2)</f>
        <v>0</v>
      </c>
      <c r="K240" s="243"/>
      <c r="L240" s="44"/>
      <c r="M240" s="244" t="s">
        <v>1</v>
      </c>
      <c r="N240" s="245" t="s">
        <v>45</v>
      </c>
      <c r="O240" s="91"/>
      <c r="P240" s="246">
        <f>O240*H240</f>
        <v>0</v>
      </c>
      <c r="Q240" s="246">
        <v>0</v>
      </c>
      <c r="R240" s="246">
        <f>Q240*H240</f>
        <v>0</v>
      </c>
      <c r="S240" s="246">
        <v>0</v>
      </c>
      <c r="T240" s="247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48" t="s">
        <v>153</v>
      </c>
      <c r="AT240" s="248" t="s">
        <v>149</v>
      </c>
      <c r="AU240" s="248" t="s">
        <v>154</v>
      </c>
      <c r="AY240" s="17" t="s">
        <v>146</v>
      </c>
      <c r="BE240" s="249">
        <f>IF(N240="základná",J240,0)</f>
        <v>0</v>
      </c>
      <c r="BF240" s="249">
        <f>IF(N240="znížená",J240,0)</f>
        <v>0</v>
      </c>
      <c r="BG240" s="249">
        <f>IF(N240="zákl. prenesená",J240,0)</f>
        <v>0</v>
      </c>
      <c r="BH240" s="249">
        <f>IF(N240="zníž. prenesená",J240,0)</f>
        <v>0</v>
      </c>
      <c r="BI240" s="249">
        <f>IF(N240="nulová",J240,0)</f>
        <v>0</v>
      </c>
      <c r="BJ240" s="17" t="s">
        <v>154</v>
      </c>
      <c r="BK240" s="249">
        <f>ROUND(I240*H240,2)</f>
        <v>0</v>
      </c>
      <c r="BL240" s="17" t="s">
        <v>153</v>
      </c>
      <c r="BM240" s="248" t="s">
        <v>1543</v>
      </c>
    </row>
    <row r="241" s="2" customFormat="1" ht="24" customHeight="1">
      <c r="A241" s="38"/>
      <c r="B241" s="39"/>
      <c r="C241" s="236" t="s">
        <v>366</v>
      </c>
      <c r="D241" s="236" t="s">
        <v>149</v>
      </c>
      <c r="E241" s="237" t="s">
        <v>376</v>
      </c>
      <c r="F241" s="238" t="s">
        <v>377</v>
      </c>
      <c r="G241" s="239" t="s">
        <v>355</v>
      </c>
      <c r="H241" s="240">
        <v>35.924999999999997</v>
      </c>
      <c r="I241" s="241"/>
      <c r="J241" s="242">
        <f>ROUND(I241*H241,2)</f>
        <v>0</v>
      </c>
      <c r="K241" s="243"/>
      <c r="L241" s="44"/>
      <c r="M241" s="244" t="s">
        <v>1</v>
      </c>
      <c r="N241" s="245" t="s">
        <v>45</v>
      </c>
      <c r="O241" s="91"/>
      <c r="P241" s="246">
        <f>O241*H241</f>
        <v>0</v>
      </c>
      <c r="Q241" s="246">
        <v>0</v>
      </c>
      <c r="R241" s="246">
        <f>Q241*H241</f>
        <v>0</v>
      </c>
      <c r="S241" s="246">
        <v>0</v>
      </c>
      <c r="T241" s="247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48" t="s">
        <v>153</v>
      </c>
      <c r="AT241" s="248" t="s">
        <v>149</v>
      </c>
      <c r="AU241" s="248" t="s">
        <v>154</v>
      </c>
      <c r="AY241" s="17" t="s">
        <v>146</v>
      </c>
      <c r="BE241" s="249">
        <f>IF(N241="základná",J241,0)</f>
        <v>0</v>
      </c>
      <c r="BF241" s="249">
        <f>IF(N241="znížená",J241,0)</f>
        <v>0</v>
      </c>
      <c r="BG241" s="249">
        <f>IF(N241="zákl. prenesená",J241,0)</f>
        <v>0</v>
      </c>
      <c r="BH241" s="249">
        <f>IF(N241="zníž. prenesená",J241,0)</f>
        <v>0</v>
      </c>
      <c r="BI241" s="249">
        <f>IF(N241="nulová",J241,0)</f>
        <v>0</v>
      </c>
      <c r="BJ241" s="17" t="s">
        <v>154</v>
      </c>
      <c r="BK241" s="249">
        <f>ROUND(I241*H241,2)</f>
        <v>0</v>
      </c>
      <c r="BL241" s="17" t="s">
        <v>153</v>
      </c>
      <c r="BM241" s="248" t="s">
        <v>1544</v>
      </c>
    </row>
    <row r="242" s="14" customFormat="1">
      <c r="A242" s="14"/>
      <c r="B242" s="261"/>
      <c r="C242" s="262"/>
      <c r="D242" s="252" t="s">
        <v>163</v>
      </c>
      <c r="E242" s="262"/>
      <c r="F242" s="264" t="s">
        <v>1545</v>
      </c>
      <c r="G242" s="262"/>
      <c r="H242" s="265">
        <v>35.924999999999997</v>
      </c>
      <c r="I242" s="266"/>
      <c r="J242" s="262"/>
      <c r="K242" s="262"/>
      <c r="L242" s="267"/>
      <c r="M242" s="268"/>
      <c r="N242" s="269"/>
      <c r="O242" s="269"/>
      <c r="P242" s="269"/>
      <c r="Q242" s="269"/>
      <c r="R242" s="269"/>
      <c r="S242" s="269"/>
      <c r="T242" s="27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71" t="s">
        <v>163</v>
      </c>
      <c r="AU242" s="271" t="s">
        <v>154</v>
      </c>
      <c r="AV242" s="14" t="s">
        <v>154</v>
      </c>
      <c r="AW242" s="14" t="s">
        <v>4</v>
      </c>
      <c r="AX242" s="14" t="s">
        <v>87</v>
      </c>
      <c r="AY242" s="271" t="s">
        <v>146</v>
      </c>
    </row>
    <row r="243" s="2" customFormat="1" ht="24" customHeight="1">
      <c r="A243" s="38"/>
      <c r="B243" s="39"/>
      <c r="C243" s="236" t="s">
        <v>371</v>
      </c>
      <c r="D243" s="236" t="s">
        <v>149</v>
      </c>
      <c r="E243" s="237" t="s">
        <v>381</v>
      </c>
      <c r="F243" s="238" t="s">
        <v>382</v>
      </c>
      <c r="G243" s="239" t="s">
        <v>355</v>
      </c>
      <c r="H243" s="240">
        <v>7.1849999999999996</v>
      </c>
      <c r="I243" s="241"/>
      <c r="J243" s="242">
        <f>ROUND(I243*H243,2)</f>
        <v>0</v>
      </c>
      <c r="K243" s="243"/>
      <c r="L243" s="44"/>
      <c r="M243" s="244" t="s">
        <v>1</v>
      </c>
      <c r="N243" s="245" t="s">
        <v>45</v>
      </c>
      <c r="O243" s="91"/>
      <c r="P243" s="246">
        <f>O243*H243</f>
        <v>0</v>
      </c>
      <c r="Q243" s="246">
        <v>0</v>
      </c>
      <c r="R243" s="246">
        <f>Q243*H243</f>
        <v>0</v>
      </c>
      <c r="S243" s="246">
        <v>0</v>
      </c>
      <c r="T243" s="247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48" t="s">
        <v>153</v>
      </c>
      <c r="AT243" s="248" t="s">
        <v>149</v>
      </c>
      <c r="AU243" s="248" t="s">
        <v>154</v>
      </c>
      <c r="AY243" s="17" t="s">
        <v>146</v>
      </c>
      <c r="BE243" s="249">
        <f>IF(N243="základná",J243,0)</f>
        <v>0</v>
      </c>
      <c r="BF243" s="249">
        <f>IF(N243="znížená",J243,0)</f>
        <v>0</v>
      </c>
      <c r="BG243" s="249">
        <f>IF(N243="zákl. prenesená",J243,0)</f>
        <v>0</v>
      </c>
      <c r="BH243" s="249">
        <f>IF(N243="zníž. prenesená",J243,0)</f>
        <v>0</v>
      </c>
      <c r="BI243" s="249">
        <f>IF(N243="nulová",J243,0)</f>
        <v>0</v>
      </c>
      <c r="BJ243" s="17" t="s">
        <v>154</v>
      </c>
      <c r="BK243" s="249">
        <f>ROUND(I243*H243,2)</f>
        <v>0</v>
      </c>
      <c r="BL243" s="17" t="s">
        <v>153</v>
      </c>
      <c r="BM243" s="248" t="s">
        <v>1546</v>
      </c>
    </row>
    <row r="244" s="2" customFormat="1" ht="16.5" customHeight="1">
      <c r="A244" s="38"/>
      <c r="B244" s="39"/>
      <c r="C244" s="236" t="s">
        <v>375</v>
      </c>
      <c r="D244" s="236" t="s">
        <v>149</v>
      </c>
      <c r="E244" s="237" t="s">
        <v>385</v>
      </c>
      <c r="F244" s="238" t="s">
        <v>386</v>
      </c>
      <c r="G244" s="239" t="s">
        <v>387</v>
      </c>
      <c r="H244" s="240">
        <v>7.1849999999999996</v>
      </c>
      <c r="I244" s="241"/>
      <c r="J244" s="242">
        <f>ROUND(I244*H244,2)</f>
        <v>0</v>
      </c>
      <c r="K244" s="243"/>
      <c r="L244" s="44"/>
      <c r="M244" s="244" t="s">
        <v>1</v>
      </c>
      <c r="N244" s="245" t="s">
        <v>45</v>
      </c>
      <c r="O244" s="91"/>
      <c r="P244" s="246">
        <f>O244*H244</f>
        <v>0</v>
      </c>
      <c r="Q244" s="246">
        <v>0</v>
      </c>
      <c r="R244" s="246">
        <f>Q244*H244</f>
        <v>0</v>
      </c>
      <c r="S244" s="246">
        <v>0</v>
      </c>
      <c r="T244" s="247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48" t="s">
        <v>153</v>
      </c>
      <c r="AT244" s="248" t="s">
        <v>149</v>
      </c>
      <c r="AU244" s="248" t="s">
        <v>154</v>
      </c>
      <c r="AY244" s="17" t="s">
        <v>146</v>
      </c>
      <c r="BE244" s="249">
        <f>IF(N244="základná",J244,0)</f>
        <v>0</v>
      </c>
      <c r="BF244" s="249">
        <f>IF(N244="znížená",J244,0)</f>
        <v>0</v>
      </c>
      <c r="BG244" s="249">
        <f>IF(N244="zákl. prenesená",J244,0)</f>
        <v>0</v>
      </c>
      <c r="BH244" s="249">
        <f>IF(N244="zníž. prenesená",J244,0)</f>
        <v>0</v>
      </c>
      <c r="BI244" s="249">
        <f>IF(N244="nulová",J244,0)</f>
        <v>0</v>
      </c>
      <c r="BJ244" s="17" t="s">
        <v>154</v>
      </c>
      <c r="BK244" s="249">
        <f>ROUND(I244*H244,2)</f>
        <v>0</v>
      </c>
      <c r="BL244" s="17" t="s">
        <v>153</v>
      </c>
      <c r="BM244" s="248" t="s">
        <v>1547</v>
      </c>
    </row>
    <row r="245" s="12" customFormat="1" ht="22.8" customHeight="1">
      <c r="A245" s="12"/>
      <c r="B245" s="220"/>
      <c r="C245" s="221"/>
      <c r="D245" s="222" t="s">
        <v>78</v>
      </c>
      <c r="E245" s="234" t="s">
        <v>389</v>
      </c>
      <c r="F245" s="234" t="s">
        <v>390</v>
      </c>
      <c r="G245" s="221"/>
      <c r="H245" s="221"/>
      <c r="I245" s="224"/>
      <c r="J245" s="235">
        <f>BK245</f>
        <v>0</v>
      </c>
      <c r="K245" s="221"/>
      <c r="L245" s="226"/>
      <c r="M245" s="227"/>
      <c r="N245" s="228"/>
      <c r="O245" s="228"/>
      <c r="P245" s="229">
        <f>SUM(P246:P249)</f>
        <v>0</v>
      </c>
      <c r="Q245" s="228"/>
      <c r="R245" s="229">
        <f>SUM(R246:R249)</f>
        <v>0</v>
      </c>
      <c r="S245" s="228"/>
      <c r="T245" s="230">
        <f>SUM(T246:T249)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31" t="s">
        <v>87</v>
      </c>
      <c r="AT245" s="232" t="s">
        <v>78</v>
      </c>
      <c r="AU245" s="232" t="s">
        <v>87</v>
      </c>
      <c r="AY245" s="231" t="s">
        <v>146</v>
      </c>
      <c r="BK245" s="233">
        <f>SUM(BK246:BK249)</f>
        <v>0</v>
      </c>
    </row>
    <row r="246" s="2" customFormat="1" ht="24" customHeight="1">
      <c r="A246" s="38"/>
      <c r="B246" s="39"/>
      <c r="C246" s="236" t="s">
        <v>380</v>
      </c>
      <c r="D246" s="236" t="s">
        <v>149</v>
      </c>
      <c r="E246" s="237" t="s">
        <v>400</v>
      </c>
      <c r="F246" s="238" t="s">
        <v>401</v>
      </c>
      <c r="G246" s="239" t="s">
        <v>355</v>
      </c>
      <c r="H246" s="240">
        <v>5.0890000000000004</v>
      </c>
      <c r="I246" s="241"/>
      <c r="J246" s="242">
        <f>ROUND(I246*H246,2)</f>
        <v>0</v>
      </c>
      <c r="K246" s="243"/>
      <c r="L246" s="44"/>
      <c r="M246" s="244" t="s">
        <v>1</v>
      </c>
      <c r="N246" s="245" t="s">
        <v>45</v>
      </c>
      <c r="O246" s="91"/>
      <c r="P246" s="246">
        <f>O246*H246</f>
        <v>0</v>
      </c>
      <c r="Q246" s="246">
        <v>0</v>
      </c>
      <c r="R246" s="246">
        <f>Q246*H246</f>
        <v>0</v>
      </c>
      <c r="S246" s="246">
        <v>0</v>
      </c>
      <c r="T246" s="247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48" t="s">
        <v>153</v>
      </c>
      <c r="AT246" s="248" t="s">
        <v>149</v>
      </c>
      <c r="AU246" s="248" t="s">
        <v>154</v>
      </c>
      <c r="AY246" s="17" t="s">
        <v>146</v>
      </c>
      <c r="BE246" s="249">
        <f>IF(N246="základná",J246,0)</f>
        <v>0</v>
      </c>
      <c r="BF246" s="249">
        <f>IF(N246="znížená",J246,0)</f>
        <v>0</v>
      </c>
      <c r="BG246" s="249">
        <f>IF(N246="zákl. prenesená",J246,0)</f>
        <v>0</v>
      </c>
      <c r="BH246" s="249">
        <f>IF(N246="zníž. prenesená",J246,0)</f>
        <v>0</v>
      </c>
      <c r="BI246" s="249">
        <f>IF(N246="nulová",J246,0)</f>
        <v>0</v>
      </c>
      <c r="BJ246" s="17" t="s">
        <v>154</v>
      </c>
      <c r="BK246" s="249">
        <f>ROUND(I246*H246,2)</f>
        <v>0</v>
      </c>
      <c r="BL246" s="17" t="s">
        <v>153</v>
      </c>
      <c r="BM246" s="248" t="s">
        <v>1548</v>
      </c>
    </row>
    <row r="247" s="2" customFormat="1" ht="36" customHeight="1">
      <c r="A247" s="38"/>
      <c r="B247" s="39"/>
      <c r="C247" s="236" t="s">
        <v>384</v>
      </c>
      <c r="D247" s="236" t="s">
        <v>149</v>
      </c>
      <c r="E247" s="237" t="s">
        <v>404</v>
      </c>
      <c r="F247" s="238" t="s">
        <v>405</v>
      </c>
      <c r="G247" s="239" t="s">
        <v>355</v>
      </c>
      <c r="H247" s="240">
        <v>5.0890000000000004</v>
      </c>
      <c r="I247" s="241"/>
      <c r="J247" s="242">
        <f>ROUND(I247*H247,2)</f>
        <v>0</v>
      </c>
      <c r="K247" s="243"/>
      <c r="L247" s="44"/>
      <c r="M247" s="244" t="s">
        <v>1</v>
      </c>
      <c r="N247" s="245" t="s">
        <v>45</v>
      </c>
      <c r="O247" s="91"/>
      <c r="P247" s="246">
        <f>O247*H247</f>
        <v>0</v>
      </c>
      <c r="Q247" s="246">
        <v>0</v>
      </c>
      <c r="R247" s="246">
        <f>Q247*H247</f>
        <v>0</v>
      </c>
      <c r="S247" s="246">
        <v>0</v>
      </c>
      <c r="T247" s="247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48" t="s">
        <v>153</v>
      </c>
      <c r="AT247" s="248" t="s">
        <v>149</v>
      </c>
      <c r="AU247" s="248" t="s">
        <v>154</v>
      </c>
      <c r="AY247" s="17" t="s">
        <v>146</v>
      </c>
      <c r="BE247" s="249">
        <f>IF(N247="základná",J247,0)</f>
        <v>0</v>
      </c>
      <c r="BF247" s="249">
        <f>IF(N247="znížená",J247,0)</f>
        <v>0</v>
      </c>
      <c r="BG247" s="249">
        <f>IF(N247="zákl. prenesená",J247,0)</f>
        <v>0</v>
      </c>
      <c r="BH247" s="249">
        <f>IF(N247="zníž. prenesená",J247,0)</f>
        <v>0</v>
      </c>
      <c r="BI247" s="249">
        <f>IF(N247="nulová",J247,0)</f>
        <v>0</v>
      </c>
      <c r="BJ247" s="17" t="s">
        <v>154</v>
      </c>
      <c r="BK247" s="249">
        <f>ROUND(I247*H247,2)</f>
        <v>0</v>
      </c>
      <c r="BL247" s="17" t="s">
        <v>153</v>
      </c>
      <c r="BM247" s="248" t="s">
        <v>1549</v>
      </c>
    </row>
    <row r="248" s="2" customFormat="1" ht="24" customHeight="1">
      <c r="A248" s="38"/>
      <c r="B248" s="39"/>
      <c r="C248" s="236" t="s">
        <v>391</v>
      </c>
      <c r="D248" s="236" t="s">
        <v>149</v>
      </c>
      <c r="E248" s="237" t="s">
        <v>408</v>
      </c>
      <c r="F248" s="238" t="s">
        <v>409</v>
      </c>
      <c r="G248" s="239" t="s">
        <v>355</v>
      </c>
      <c r="H248" s="240">
        <v>15.267</v>
      </c>
      <c r="I248" s="241"/>
      <c r="J248" s="242">
        <f>ROUND(I248*H248,2)</f>
        <v>0</v>
      </c>
      <c r="K248" s="243"/>
      <c r="L248" s="44"/>
      <c r="M248" s="244" t="s">
        <v>1</v>
      </c>
      <c r="N248" s="245" t="s">
        <v>45</v>
      </c>
      <c r="O248" s="91"/>
      <c r="P248" s="246">
        <f>O248*H248</f>
        <v>0</v>
      </c>
      <c r="Q248" s="246">
        <v>0</v>
      </c>
      <c r="R248" s="246">
        <f>Q248*H248</f>
        <v>0</v>
      </c>
      <c r="S248" s="246">
        <v>0</v>
      </c>
      <c r="T248" s="247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48" t="s">
        <v>153</v>
      </c>
      <c r="AT248" s="248" t="s">
        <v>149</v>
      </c>
      <c r="AU248" s="248" t="s">
        <v>154</v>
      </c>
      <c r="AY248" s="17" t="s">
        <v>146</v>
      </c>
      <c r="BE248" s="249">
        <f>IF(N248="základná",J248,0)</f>
        <v>0</v>
      </c>
      <c r="BF248" s="249">
        <f>IF(N248="znížená",J248,0)</f>
        <v>0</v>
      </c>
      <c r="BG248" s="249">
        <f>IF(N248="zákl. prenesená",J248,0)</f>
        <v>0</v>
      </c>
      <c r="BH248" s="249">
        <f>IF(N248="zníž. prenesená",J248,0)</f>
        <v>0</v>
      </c>
      <c r="BI248" s="249">
        <f>IF(N248="nulová",J248,0)</f>
        <v>0</v>
      </c>
      <c r="BJ248" s="17" t="s">
        <v>154</v>
      </c>
      <c r="BK248" s="249">
        <f>ROUND(I248*H248,2)</f>
        <v>0</v>
      </c>
      <c r="BL248" s="17" t="s">
        <v>153</v>
      </c>
      <c r="BM248" s="248" t="s">
        <v>1550</v>
      </c>
    </row>
    <row r="249" s="14" customFormat="1">
      <c r="A249" s="14"/>
      <c r="B249" s="261"/>
      <c r="C249" s="262"/>
      <c r="D249" s="252" t="s">
        <v>163</v>
      </c>
      <c r="E249" s="262"/>
      <c r="F249" s="264" t="s">
        <v>1551</v>
      </c>
      <c r="G249" s="262"/>
      <c r="H249" s="265">
        <v>15.267</v>
      </c>
      <c r="I249" s="266"/>
      <c r="J249" s="262"/>
      <c r="K249" s="262"/>
      <c r="L249" s="267"/>
      <c r="M249" s="268"/>
      <c r="N249" s="269"/>
      <c r="O249" s="269"/>
      <c r="P249" s="269"/>
      <c r="Q249" s="269"/>
      <c r="R249" s="269"/>
      <c r="S249" s="269"/>
      <c r="T249" s="27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71" t="s">
        <v>163</v>
      </c>
      <c r="AU249" s="271" t="s">
        <v>154</v>
      </c>
      <c r="AV249" s="14" t="s">
        <v>154</v>
      </c>
      <c r="AW249" s="14" t="s">
        <v>4</v>
      </c>
      <c r="AX249" s="14" t="s">
        <v>87</v>
      </c>
      <c r="AY249" s="271" t="s">
        <v>146</v>
      </c>
    </row>
    <row r="250" s="12" customFormat="1" ht="25.92" customHeight="1">
      <c r="A250" s="12"/>
      <c r="B250" s="220"/>
      <c r="C250" s="221"/>
      <c r="D250" s="222" t="s">
        <v>78</v>
      </c>
      <c r="E250" s="223" t="s">
        <v>412</v>
      </c>
      <c r="F250" s="223" t="s">
        <v>413</v>
      </c>
      <c r="G250" s="221"/>
      <c r="H250" s="221"/>
      <c r="I250" s="224"/>
      <c r="J250" s="225">
        <f>BK250</f>
        <v>0</v>
      </c>
      <c r="K250" s="221"/>
      <c r="L250" s="226"/>
      <c r="M250" s="227"/>
      <c r="N250" s="228"/>
      <c r="O250" s="228"/>
      <c r="P250" s="229">
        <f>P251+P266+P282</f>
        <v>0</v>
      </c>
      <c r="Q250" s="228"/>
      <c r="R250" s="229">
        <f>R251+R266+R282</f>
        <v>1.4799058199999999</v>
      </c>
      <c r="S250" s="228"/>
      <c r="T250" s="230">
        <f>T251+T266+T282</f>
        <v>0.020250000000000001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31" t="s">
        <v>154</v>
      </c>
      <c r="AT250" s="232" t="s">
        <v>78</v>
      </c>
      <c r="AU250" s="232" t="s">
        <v>79</v>
      </c>
      <c r="AY250" s="231" t="s">
        <v>146</v>
      </c>
      <c r="BK250" s="233">
        <f>BK251+BK266+BK282</f>
        <v>0</v>
      </c>
    </row>
    <row r="251" s="12" customFormat="1" ht="22.8" customHeight="1">
      <c r="A251" s="12"/>
      <c r="B251" s="220"/>
      <c r="C251" s="221"/>
      <c r="D251" s="222" t="s">
        <v>78</v>
      </c>
      <c r="E251" s="234" t="s">
        <v>1552</v>
      </c>
      <c r="F251" s="234" t="s">
        <v>1553</v>
      </c>
      <c r="G251" s="221"/>
      <c r="H251" s="221"/>
      <c r="I251" s="224"/>
      <c r="J251" s="235">
        <f>BK251</f>
        <v>0</v>
      </c>
      <c r="K251" s="221"/>
      <c r="L251" s="226"/>
      <c r="M251" s="227"/>
      <c r="N251" s="228"/>
      <c r="O251" s="228"/>
      <c r="P251" s="229">
        <f>SUM(P252:P265)</f>
        <v>0</v>
      </c>
      <c r="Q251" s="228"/>
      <c r="R251" s="229">
        <f>SUM(R252:R265)</f>
        <v>0.48527782000000003</v>
      </c>
      <c r="S251" s="228"/>
      <c r="T251" s="230">
        <f>SUM(T252:T265)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31" t="s">
        <v>154</v>
      </c>
      <c r="AT251" s="232" t="s">
        <v>78</v>
      </c>
      <c r="AU251" s="232" t="s">
        <v>87</v>
      </c>
      <c r="AY251" s="231" t="s">
        <v>146</v>
      </c>
      <c r="BK251" s="233">
        <f>SUM(BK252:BK265)</f>
        <v>0</v>
      </c>
    </row>
    <row r="252" s="2" customFormat="1" ht="24" customHeight="1">
      <c r="A252" s="38"/>
      <c r="B252" s="39"/>
      <c r="C252" s="236" t="s">
        <v>395</v>
      </c>
      <c r="D252" s="236" t="s">
        <v>149</v>
      </c>
      <c r="E252" s="237" t="s">
        <v>1554</v>
      </c>
      <c r="F252" s="238" t="s">
        <v>1555</v>
      </c>
      <c r="G252" s="239" t="s">
        <v>152</v>
      </c>
      <c r="H252" s="240">
        <v>50.287999999999997</v>
      </c>
      <c r="I252" s="241"/>
      <c r="J252" s="242">
        <f>ROUND(I252*H252,2)</f>
        <v>0</v>
      </c>
      <c r="K252" s="243"/>
      <c r="L252" s="44"/>
      <c r="M252" s="244" t="s">
        <v>1</v>
      </c>
      <c r="N252" s="245" t="s">
        <v>45</v>
      </c>
      <c r="O252" s="91"/>
      <c r="P252" s="246">
        <f>O252*H252</f>
        <v>0</v>
      </c>
      <c r="Q252" s="246">
        <v>0</v>
      </c>
      <c r="R252" s="246">
        <f>Q252*H252</f>
        <v>0</v>
      </c>
      <c r="S252" s="246">
        <v>0</v>
      </c>
      <c r="T252" s="247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48" t="s">
        <v>262</v>
      </c>
      <c r="AT252" s="248" t="s">
        <v>149</v>
      </c>
      <c r="AU252" s="248" t="s">
        <v>154</v>
      </c>
      <c r="AY252" s="17" t="s">
        <v>146</v>
      </c>
      <c r="BE252" s="249">
        <f>IF(N252="základná",J252,0)</f>
        <v>0</v>
      </c>
      <c r="BF252" s="249">
        <f>IF(N252="znížená",J252,0)</f>
        <v>0</v>
      </c>
      <c r="BG252" s="249">
        <f>IF(N252="zákl. prenesená",J252,0)</f>
        <v>0</v>
      </c>
      <c r="BH252" s="249">
        <f>IF(N252="zníž. prenesená",J252,0)</f>
        <v>0</v>
      </c>
      <c r="BI252" s="249">
        <f>IF(N252="nulová",J252,0)</f>
        <v>0</v>
      </c>
      <c r="BJ252" s="17" t="s">
        <v>154</v>
      </c>
      <c r="BK252" s="249">
        <f>ROUND(I252*H252,2)</f>
        <v>0</v>
      </c>
      <c r="BL252" s="17" t="s">
        <v>262</v>
      </c>
      <c r="BM252" s="248" t="s">
        <v>1556</v>
      </c>
    </row>
    <row r="253" s="14" customFormat="1">
      <c r="A253" s="14"/>
      <c r="B253" s="261"/>
      <c r="C253" s="262"/>
      <c r="D253" s="252" t="s">
        <v>163</v>
      </c>
      <c r="E253" s="263" t="s">
        <v>1</v>
      </c>
      <c r="F253" s="264" t="s">
        <v>1557</v>
      </c>
      <c r="G253" s="262"/>
      <c r="H253" s="265">
        <v>44.700000000000003</v>
      </c>
      <c r="I253" s="266"/>
      <c r="J253" s="262"/>
      <c r="K253" s="262"/>
      <c r="L253" s="267"/>
      <c r="M253" s="268"/>
      <c r="N253" s="269"/>
      <c r="O253" s="269"/>
      <c r="P253" s="269"/>
      <c r="Q253" s="269"/>
      <c r="R253" s="269"/>
      <c r="S253" s="269"/>
      <c r="T253" s="27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71" t="s">
        <v>163</v>
      </c>
      <c r="AU253" s="271" t="s">
        <v>154</v>
      </c>
      <c r="AV253" s="14" t="s">
        <v>154</v>
      </c>
      <c r="AW253" s="14" t="s">
        <v>33</v>
      </c>
      <c r="AX253" s="14" t="s">
        <v>79</v>
      </c>
      <c r="AY253" s="271" t="s">
        <v>146</v>
      </c>
    </row>
    <row r="254" s="14" customFormat="1">
      <c r="A254" s="14"/>
      <c r="B254" s="261"/>
      <c r="C254" s="262"/>
      <c r="D254" s="252" t="s">
        <v>163</v>
      </c>
      <c r="E254" s="263" t="s">
        <v>1</v>
      </c>
      <c r="F254" s="264" t="s">
        <v>1558</v>
      </c>
      <c r="G254" s="262"/>
      <c r="H254" s="265">
        <v>5.5880000000000001</v>
      </c>
      <c r="I254" s="266"/>
      <c r="J254" s="262"/>
      <c r="K254" s="262"/>
      <c r="L254" s="267"/>
      <c r="M254" s="268"/>
      <c r="N254" s="269"/>
      <c r="O254" s="269"/>
      <c r="P254" s="269"/>
      <c r="Q254" s="269"/>
      <c r="R254" s="269"/>
      <c r="S254" s="269"/>
      <c r="T254" s="270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71" t="s">
        <v>163</v>
      </c>
      <c r="AU254" s="271" t="s">
        <v>154</v>
      </c>
      <c r="AV254" s="14" t="s">
        <v>154</v>
      </c>
      <c r="AW254" s="14" t="s">
        <v>33</v>
      </c>
      <c r="AX254" s="14" t="s">
        <v>79</v>
      </c>
      <c r="AY254" s="271" t="s">
        <v>146</v>
      </c>
    </row>
    <row r="255" s="15" customFormat="1">
      <c r="A255" s="15"/>
      <c r="B255" s="272"/>
      <c r="C255" s="273"/>
      <c r="D255" s="252" t="s">
        <v>163</v>
      </c>
      <c r="E255" s="274" t="s">
        <v>1</v>
      </c>
      <c r="F255" s="275" t="s">
        <v>178</v>
      </c>
      <c r="G255" s="273"/>
      <c r="H255" s="276">
        <v>50.287999999999997</v>
      </c>
      <c r="I255" s="277"/>
      <c r="J255" s="273"/>
      <c r="K255" s="273"/>
      <c r="L255" s="278"/>
      <c r="M255" s="279"/>
      <c r="N255" s="280"/>
      <c r="O255" s="280"/>
      <c r="P255" s="280"/>
      <c r="Q255" s="280"/>
      <c r="R255" s="280"/>
      <c r="S255" s="280"/>
      <c r="T255" s="281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82" t="s">
        <v>163</v>
      </c>
      <c r="AU255" s="282" t="s">
        <v>154</v>
      </c>
      <c r="AV255" s="15" t="s">
        <v>153</v>
      </c>
      <c r="AW255" s="15" t="s">
        <v>33</v>
      </c>
      <c r="AX255" s="15" t="s">
        <v>87</v>
      </c>
      <c r="AY255" s="282" t="s">
        <v>146</v>
      </c>
    </row>
    <row r="256" s="2" customFormat="1" ht="16.5" customHeight="1">
      <c r="A256" s="38"/>
      <c r="B256" s="39"/>
      <c r="C256" s="283" t="s">
        <v>399</v>
      </c>
      <c r="D256" s="283" t="s">
        <v>438</v>
      </c>
      <c r="E256" s="284" t="s">
        <v>1559</v>
      </c>
      <c r="F256" s="285" t="s">
        <v>1560</v>
      </c>
      <c r="G256" s="286" t="s">
        <v>561</v>
      </c>
      <c r="H256" s="287">
        <v>25.143999999999998</v>
      </c>
      <c r="I256" s="288"/>
      <c r="J256" s="289">
        <f>ROUND(I256*H256,2)</f>
        <v>0</v>
      </c>
      <c r="K256" s="290"/>
      <c r="L256" s="291"/>
      <c r="M256" s="292" t="s">
        <v>1</v>
      </c>
      <c r="N256" s="293" t="s">
        <v>45</v>
      </c>
      <c r="O256" s="91"/>
      <c r="P256" s="246">
        <f>O256*H256</f>
        <v>0</v>
      </c>
      <c r="Q256" s="246">
        <v>0.001</v>
      </c>
      <c r="R256" s="246">
        <f>Q256*H256</f>
        <v>0.025144</v>
      </c>
      <c r="S256" s="246">
        <v>0</v>
      </c>
      <c r="T256" s="247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48" t="s">
        <v>362</v>
      </c>
      <c r="AT256" s="248" t="s">
        <v>438</v>
      </c>
      <c r="AU256" s="248" t="s">
        <v>154</v>
      </c>
      <c r="AY256" s="17" t="s">
        <v>146</v>
      </c>
      <c r="BE256" s="249">
        <f>IF(N256="základná",J256,0)</f>
        <v>0</v>
      </c>
      <c r="BF256" s="249">
        <f>IF(N256="znížená",J256,0)</f>
        <v>0</v>
      </c>
      <c r="BG256" s="249">
        <f>IF(N256="zákl. prenesená",J256,0)</f>
        <v>0</v>
      </c>
      <c r="BH256" s="249">
        <f>IF(N256="zníž. prenesená",J256,0)</f>
        <v>0</v>
      </c>
      <c r="BI256" s="249">
        <f>IF(N256="nulová",J256,0)</f>
        <v>0</v>
      </c>
      <c r="BJ256" s="17" t="s">
        <v>154</v>
      </c>
      <c r="BK256" s="249">
        <f>ROUND(I256*H256,2)</f>
        <v>0</v>
      </c>
      <c r="BL256" s="17" t="s">
        <v>262</v>
      </c>
      <c r="BM256" s="248" t="s">
        <v>1561</v>
      </c>
    </row>
    <row r="257" s="14" customFormat="1">
      <c r="A257" s="14"/>
      <c r="B257" s="261"/>
      <c r="C257" s="262"/>
      <c r="D257" s="252" t="s">
        <v>163</v>
      </c>
      <c r="E257" s="262"/>
      <c r="F257" s="264" t="s">
        <v>1562</v>
      </c>
      <c r="G257" s="262"/>
      <c r="H257" s="265">
        <v>25.143999999999998</v>
      </c>
      <c r="I257" s="266"/>
      <c r="J257" s="262"/>
      <c r="K257" s="262"/>
      <c r="L257" s="267"/>
      <c r="M257" s="268"/>
      <c r="N257" s="269"/>
      <c r="O257" s="269"/>
      <c r="P257" s="269"/>
      <c r="Q257" s="269"/>
      <c r="R257" s="269"/>
      <c r="S257" s="269"/>
      <c r="T257" s="270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71" t="s">
        <v>163</v>
      </c>
      <c r="AU257" s="271" t="s">
        <v>154</v>
      </c>
      <c r="AV257" s="14" t="s">
        <v>154</v>
      </c>
      <c r="AW257" s="14" t="s">
        <v>4</v>
      </c>
      <c r="AX257" s="14" t="s">
        <v>87</v>
      </c>
      <c r="AY257" s="271" t="s">
        <v>146</v>
      </c>
    </row>
    <row r="258" s="2" customFormat="1" ht="24" customHeight="1">
      <c r="A258" s="38"/>
      <c r="B258" s="39"/>
      <c r="C258" s="236" t="s">
        <v>403</v>
      </c>
      <c r="D258" s="236" t="s">
        <v>149</v>
      </c>
      <c r="E258" s="237" t="s">
        <v>1563</v>
      </c>
      <c r="F258" s="238" t="s">
        <v>1564</v>
      </c>
      <c r="G258" s="239" t="s">
        <v>152</v>
      </c>
      <c r="H258" s="240">
        <v>55.317</v>
      </c>
      <c r="I258" s="241"/>
      <c r="J258" s="242">
        <f>ROUND(I258*H258,2)</f>
        <v>0</v>
      </c>
      <c r="K258" s="243"/>
      <c r="L258" s="44"/>
      <c r="M258" s="244" t="s">
        <v>1</v>
      </c>
      <c r="N258" s="245" t="s">
        <v>45</v>
      </c>
      <c r="O258" s="91"/>
      <c r="P258" s="246">
        <f>O258*H258</f>
        <v>0</v>
      </c>
      <c r="Q258" s="246">
        <v>0.00054000000000000001</v>
      </c>
      <c r="R258" s="246">
        <f>Q258*H258</f>
        <v>0.029871180000000001</v>
      </c>
      <c r="S258" s="246">
        <v>0</v>
      </c>
      <c r="T258" s="247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48" t="s">
        <v>262</v>
      </c>
      <c r="AT258" s="248" t="s">
        <v>149</v>
      </c>
      <c r="AU258" s="248" t="s">
        <v>154</v>
      </c>
      <c r="AY258" s="17" t="s">
        <v>146</v>
      </c>
      <c r="BE258" s="249">
        <f>IF(N258="základná",J258,0)</f>
        <v>0</v>
      </c>
      <c r="BF258" s="249">
        <f>IF(N258="znížená",J258,0)</f>
        <v>0</v>
      </c>
      <c r="BG258" s="249">
        <f>IF(N258="zákl. prenesená",J258,0)</f>
        <v>0</v>
      </c>
      <c r="BH258" s="249">
        <f>IF(N258="zníž. prenesená",J258,0)</f>
        <v>0</v>
      </c>
      <c r="BI258" s="249">
        <f>IF(N258="nulová",J258,0)</f>
        <v>0</v>
      </c>
      <c r="BJ258" s="17" t="s">
        <v>154</v>
      </c>
      <c r="BK258" s="249">
        <f>ROUND(I258*H258,2)</f>
        <v>0</v>
      </c>
      <c r="BL258" s="17" t="s">
        <v>262</v>
      </c>
      <c r="BM258" s="248" t="s">
        <v>1565</v>
      </c>
    </row>
    <row r="259" s="14" customFormat="1">
      <c r="A259" s="14"/>
      <c r="B259" s="261"/>
      <c r="C259" s="262"/>
      <c r="D259" s="252" t="s">
        <v>163</v>
      </c>
      <c r="E259" s="262"/>
      <c r="F259" s="264" t="s">
        <v>1566</v>
      </c>
      <c r="G259" s="262"/>
      <c r="H259" s="265">
        <v>55.317</v>
      </c>
      <c r="I259" s="266"/>
      <c r="J259" s="262"/>
      <c r="K259" s="262"/>
      <c r="L259" s="267"/>
      <c r="M259" s="268"/>
      <c r="N259" s="269"/>
      <c r="O259" s="269"/>
      <c r="P259" s="269"/>
      <c r="Q259" s="269"/>
      <c r="R259" s="269"/>
      <c r="S259" s="269"/>
      <c r="T259" s="270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71" t="s">
        <v>163</v>
      </c>
      <c r="AU259" s="271" t="s">
        <v>154</v>
      </c>
      <c r="AV259" s="14" t="s">
        <v>154</v>
      </c>
      <c r="AW259" s="14" t="s">
        <v>4</v>
      </c>
      <c r="AX259" s="14" t="s">
        <v>87</v>
      </c>
      <c r="AY259" s="271" t="s">
        <v>146</v>
      </c>
    </row>
    <row r="260" s="2" customFormat="1" ht="24" customHeight="1">
      <c r="A260" s="38"/>
      <c r="B260" s="39"/>
      <c r="C260" s="283" t="s">
        <v>407</v>
      </c>
      <c r="D260" s="283" t="s">
        <v>438</v>
      </c>
      <c r="E260" s="284" t="s">
        <v>1567</v>
      </c>
      <c r="F260" s="285" t="s">
        <v>1568</v>
      </c>
      <c r="G260" s="286" t="s">
        <v>152</v>
      </c>
      <c r="H260" s="287">
        <v>57.831000000000003</v>
      </c>
      <c r="I260" s="288"/>
      <c r="J260" s="289">
        <f>ROUND(I260*H260,2)</f>
        <v>0</v>
      </c>
      <c r="K260" s="290"/>
      <c r="L260" s="291"/>
      <c r="M260" s="292" t="s">
        <v>1</v>
      </c>
      <c r="N260" s="293" t="s">
        <v>45</v>
      </c>
      <c r="O260" s="91"/>
      <c r="P260" s="246">
        <f>O260*H260</f>
        <v>0</v>
      </c>
      <c r="Q260" s="246">
        <v>0.0074400000000000004</v>
      </c>
      <c r="R260" s="246">
        <f>Q260*H260</f>
        <v>0.43026264000000003</v>
      </c>
      <c r="S260" s="246">
        <v>0</v>
      </c>
      <c r="T260" s="247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48" t="s">
        <v>362</v>
      </c>
      <c r="AT260" s="248" t="s">
        <v>438</v>
      </c>
      <c r="AU260" s="248" t="s">
        <v>154</v>
      </c>
      <c r="AY260" s="17" t="s">
        <v>146</v>
      </c>
      <c r="BE260" s="249">
        <f>IF(N260="základná",J260,0)</f>
        <v>0</v>
      </c>
      <c r="BF260" s="249">
        <f>IF(N260="znížená",J260,0)</f>
        <v>0</v>
      </c>
      <c r="BG260" s="249">
        <f>IF(N260="zákl. prenesená",J260,0)</f>
        <v>0</v>
      </c>
      <c r="BH260" s="249">
        <f>IF(N260="zníž. prenesená",J260,0)</f>
        <v>0</v>
      </c>
      <c r="BI260" s="249">
        <f>IF(N260="nulová",J260,0)</f>
        <v>0</v>
      </c>
      <c r="BJ260" s="17" t="s">
        <v>154</v>
      </c>
      <c r="BK260" s="249">
        <f>ROUND(I260*H260,2)</f>
        <v>0</v>
      </c>
      <c r="BL260" s="17" t="s">
        <v>262</v>
      </c>
      <c r="BM260" s="248" t="s">
        <v>1569</v>
      </c>
    </row>
    <row r="261" s="14" customFormat="1">
      <c r="A261" s="14"/>
      <c r="B261" s="261"/>
      <c r="C261" s="262"/>
      <c r="D261" s="252" t="s">
        <v>163</v>
      </c>
      <c r="E261" s="262"/>
      <c r="F261" s="264" t="s">
        <v>1570</v>
      </c>
      <c r="G261" s="262"/>
      <c r="H261" s="265">
        <v>57.831000000000003</v>
      </c>
      <c r="I261" s="266"/>
      <c r="J261" s="262"/>
      <c r="K261" s="262"/>
      <c r="L261" s="267"/>
      <c r="M261" s="268"/>
      <c r="N261" s="269"/>
      <c r="O261" s="269"/>
      <c r="P261" s="269"/>
      <c r="Q261" s="269"/>
      <c r="R261" s="269"/>
      <c r="S261" s="269"/>
      <c r="T261" s="270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71" t="s">
        <v>163</v>
      </c>
      <c r="AU261" s="271" t="s">
        <v>154</v>
      </c>
      <c r="AV261" s="14" t="s">
        <v>154</v>
      </c>
      <c r="AW261" s="14" t="s">
        <v>4</v>
      </c>
      <c r="AX261" s="14" t="s">
        <v>87</v>
      </c>
      <c r="AY261" s="271" t="s">
        <v>146</v>
      </c>
    </row>
    <row r="262" s="2" customFormat="1" ht="24" customHeight="1">
      <c r="A262" s="38"/>
      <c r="B262" s="39"/>
      <c r="C262" s="236" t="s">
        <v>416</v>
      </c>
      <c r="D262" s="236" t="s">
        <v>149</v>
      </c>
      <c r="E262" s="237" t="s">
        <v>1571</v>
      </c>
      <c r="F262" s="238" t="s">
        <v>1572</v>
      </c>
      <c r="G262" s="239" t="s">
        <v>355</v>
      </c>
      <c r="H262" s="240">
        <v>0.48499999999999999</v>
      </c>
      <c r="I262" s="241"/>
      <c r="J262" s="242">
        <f>ROUND(I262*H262,2)</f>
        <v>0</v>
      </c>
      <c r="K262" s="243"/>
      <c r="L262" s="44"/>
      <c r="M262" s="244" t="s">
        <v>1</v>
      </c>
      <c r="N262" s="245" t="s">
        <v>45</v>
      </c>
      <c r="O262" s="91"/>
      <c r="P262" s="246">
        <f>O262*H262</f>
        <v>0</v>
      </c>
      <c r="Q262" s="246">
        <v>0</v>
      </c>
      <c r="R262" s="246">
        <f>Q262*H262</f>
        <v>0</v>
      </c>
      <c r="S262" s="246">
        <v>0</v>
      </c>
      <c r="T262" s="247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48" t="s">
        <v>262</v>
      </c>
      <c r="AT262" s="248" t="s">
        <v>149</v>
      </c>
      <c r="AU262" s="248" t="s">
        <v>154</v>
      </c>
      <c r="AY262" s="17" t="s">
        <v>146</v>
      </c>
      <c r="BE262" s="249">
        <f>IF(N262="základná",J262,0)</f>
        <v>0</v>
      </c>
      <c r="BF262" s="249">
        <f>IF(N262="znížená",J262,0)</f>
        <v>0</v>
      </c>
      <c r="BG262" s="249">
        <f>IF(N262="zákl. prenesená",J262,0)</f>
        <v>0</v>
      </c>
      <c r="BH262" s="249">
        <f>IF(N262="zníž. prenesená",J262,0)</f>
        <v>0</v>
      </c>
      <c r="BI262" s="249">
        <f>IF(N262="nulová",J262,0)</f>
        <v>0</v>
      </c>
      <c r="BJ262" s="17" t="s">
        <v>154</v>
      </c>
      <c r="BK262" s="249">
        <f>ROUND(I262*H262,2)</f>
        <v>0</v>
      </c>
      <c r="BL262" s="17" t="s">
        <v>262</v>
      </c>
      <c r="BM262" s="248" t="s">
        <v>1573</v>
      </c>
    </row>
    <row r="263" s="2" customFormat="1" ht="24" customHeight="1">
      <c r="A263" s="38"/>
      <c r="B263" s="39"/>
      <c r="C263" s="236" t="s">
        <v>421</v>
      </c>
      <c r="D263" s="236" t="s">
        <v>149</v>
      </c>
      <c r="E263" s="237" t="s">
        <v>1574</v>
      </c>
      <c r="F263" s="238" t="s">
        <v>1575</v>
      </c>
      <c r="G263" s="239" t="s">
        <v>355</v>
      </c>
      <c r="H263" s="240">
        <v>0.48499999999999999</v>
      </c>
      <c r="I263" s="241"/>
      <c r="J263" s="242">
        <f>ROUND(I263*H263,2)</f>
        <v>0</v>
      </c>
      <c r="K263" s="243"/>
      <c r="L263" s="44"/>
      <c r="M263" s="244" t="s">
        <v>1</v>
      </c>
      <c r="N263" s="245" t="s">
        <v>45</v>
      </c>
      <c r="O263" s="91"/>
      <c r="P263" s="246">
        <f>O263*H263</f>
        <v>0</v>
      </c>
      <c r="Q263" s="246">
        <v>0</v>
      </c>
      <c r="R263" s="246">
        <f>Q263*H263</f>
        <v>0</v>
      </c>
      <c r="S263" s="246">
        <v>0</v>
      </c>
      <c r="T263" s="247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48" t="s">
        <v>262</v>
      </c>
      <c r="AT263" s="248" t="s">
        <v>149</v>
      </c>
      <c r="AU263" s="248" t="s">
        <v>154</v>
      </c>
      <c r="AY263" s="17" t="s">
        <v>146</v>
      </c>
      <c r="BE263" s="249">
        <f>IF(N263="základná",J263,0)</f>
        <v>0</v>
      </c>
      <c r="BF263" s="249">
        <f>IF(N263="znížená",J263,0)</f>
        <v>0</v>
      </c>
      <c r="BG263" s="249">
        <f>IF(N263="zákl. prenesená",J263,0)</f>
        <v>0</v>
      </c>
      <c r="BH263" s="249">
        <f>IF(N263="zníž. prenesená",J263,0)</f>
        <v>0</v>
      </c>
      <c r="BI263" s="249">
        <f>IF(N263="nulová",J263,0)</f>
        <v>0</v>
      </c>
      <c r="BJ263" s="17" t="s">
        <v>154</v>
      </c>
      <c r="BK263" s="249">
        <f>ROUND(I263*H263,2)</f>
        <v>0</v>
      </c>
      <c r="BL263" s="17" t="s">
        <v>262</v>
      </c>
      <c r="BM263" s="248" t="s">
        <v>1576</v>
      </c>
    </row>
    <row r="264" s="2" customFormat="1" ht="24" customHeight="1">
      <c r="A264" s="38"/>
      <c r="B264" s="39"/>
      <c r="C264" s="236" t="s">
        <v>425</v>
      </c>
      <c r="D264" s="236" t="s">
        <v>149</v>
      </c>
      <c r="E264" s="237" t="s">
        <v>1577</v>
      </c>
      <c r="F264" s="238" t="s">
        <v>1578</v>
      </c>
      <c r="G264" s="239" t="s">
        <v>355</v>
      </c>
      <c r="H264" s="240">
        <v>7.2750000000000004</v>
      </c>
      <c r="I264" s="241"/>
      <c r="J264" s="242">
        <f>ROUND(I264*H264,2)</f>
        <v>0</v>
      </c>
      <c r="K264" s="243"/>
      <c r="L264" s="44"/>
      <c r="M264" s="244" t="s">
        <v>1</v>
      </c>
      <c r="N264" s="245" t="s">
        <v>45</v>
      </c>
      <c r="O264" s="91"/>
      <c r="P264" s="246">
        <f>O264*H264</f>
        <v>0</v>
      </c>
      <c r="Q264" s="246">
        <v>0</v>
      </c>
      <c r="R264" s="246">
        <f>Q264*H264</f>
        <v>0</v>
      </c>
      <c r="S264" s="246">
        <v>0</v>
      </c>
      <c r="T264" s="247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48" t="s">
        <v>262</v>
      </c>
      <c r="AT264" s="248" t="s">
        <v>149</v>
      </c>
      <c r="AU264" s="248" t="s">
        <v>154</v>
      </c>
      <c r="AY264" s="17" t="s">
        <v>146</v>
      </c>
      <c r="BE264" s="249">
        <f>IF(N264="základná",J264,0)</f>
        <v>0</v>
      </c>
      <c r="BF264" s="249">
        <f>IF(N264="znížená",J264,0)</f>
        <v>0</v>
      </c>
      <c r="BG264" s="249">
        <f>IF(N264="zákl. prenesená",J264,0)</f>
        <v>0</v>
      </c>
      <c r="BH264" s="249">
        <f>IF(N264="zníž. prenesená",J264,0)</f>
        <v>0</v>
      </c>
      <c r="BI264" s="249">
        <f>IF(N264="nulová",J264,0)</f>
        <v>0</v>
      </c>
      <c r="BJ264" s="17" t="s">
        <v>154</v>
      </c>
      <c r="BK264" s="249">
        <f>ROUND(I264*H264,2)</f>
        <v>0</v>
      </c>
      <c r="BL264" s="17" t="s">
        <v>262</v>
      </c>
      <c r="BM264" s="248" t="s">
        <v>1579</v>
      </c>
    </row>
    <row r="265" s="14" customFormat="1">
      <c r="A265" s="14"/>
      <c r="B265" s="261"/>
      <c r="C265" s="262"/>
      <c r="D265" s="252" t="s">
        <v>163</v>
      </c>
      <c r="E265" s="262"/>
      <c r="F265" s="264" t="s">
        <v>1580</v>
      </c>
      <c r="G265" s="262"/>
      <c r="H265" s="265">
        <v>7.2750000000000004</v>
      </c>
      <c r="I265" s="266"/>
      <c r="J265" s="262"/>
      <c r="K265" s="262"/>
      <c r="L265" s="267"/>
      <c r="M265" s="268"/>
      <c r="N265" s="269"/>
      <c r="O265" s="269"/>
      <c r="P265" s="269"/>
      <c r="Q265" s="269"/>
      <c r="R265" s="269"/>
      <c r="S265" s="269"/>
      <c r="T265" s="270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71" t="s">
        <v>163</v>
      </c>
      <c r="AU265" s="271" t="s">
        <v>154</v>
      </c>
      <c r="AV265" s="14" t="s">
        <v>154</v>
      </c>
      <c r="AW265" s="14" t="s">
        <v>4</v>
      </c>
      <c r="AX265" s="14" t="s">
        <v>87</v>
      </c>
      <c r="AY265" s="271" t="s">
        <v>146</v>
      </c>
    </row>
    <row r="266" s="12" customFormat="1" ht="22.8" customHeight="1">
      <c r="A266" s="12"/>
      <c r="B266" s="220"/>
      <c r="C266" s="221"/>
      <c r="D266" s="222" t="s">
        <v>78</v>
      </c>
      <c r="E266" s="234" t="s">
        <v>414</v>
      </c>
      <c r="F266" s="234" t="s">
        <v>415</v>
      </c>
      <c r="G266" s="221"/>
      <c r="H266" s="221"/>
      <c r="I266" s="224"/>
      <c r="J266" s="235">
        <f>BK266</f>
        <v>0</v>
      </c>
      <c r="K266" s="221"/>
      <c r="L266" s="226"/>
      <c r="M266" s="227"/>
      <c r="N266" s="228"/>
      <c r="O266" s="228"/>
      <c r="P266" s="229">
        <f>SUM(P267:P281)</f>
        <v>0</v>
      </c>
      <c r="Q266" s="228"/>
      <c r="R266" s="229">
        <f>SUM(R267:R281)</f>
        <v>0.021000000000000001</v>
      </c>
      <c r="S266" s="228"/>
      <c r="T266" s="230">
        <f>SUM(T267:T281)</f>
        <v>0.020250000000000001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31" t="s">
        <v>154</v>
      </c>
      <c r="AT266" s="232" t="s">
        <v>78</v>
      </c>
      <c r="AU266" s="232" t="s">
        <v>87</v>
      </c>
      <c r="AY266" s="231" t="s">
        <v>146</v>
      </c>
      <c r="BK266" s="233">
        <f>SUM(BK267:BK281)</f>
        <v>0</v>
      </c>
    </row>
    <row r="267" s="2" customFormat="1" ht="24" customHeight="1">
      <c r="A267" s="38"/>
      <c r="B267" s="39"/>
      <c r="C267" s="236" t="s">
        <v>429</v>
      </c>
      <c r="D267" s="236" t="s">
        <v>149</v>
      </c>
      <c r="E267" s="237" t="s">
        <v>464</v>
      </c>
      <c r="F267" s="238" t="s">
        <v>465</v>
      </c>
      <c r="G267" s="239" t="s">
        <v>198</v>
      </c>
      <c r="H267" s="240">
        <v>15</v>
      </c>
      <c r="I267" s="241"/>
      <c r="J267" s="242">
        <f>ROUND(I267*H267,2)</f>
        <v>0</v>
      </c>
      <c r="K267" s="243"/>
      <c r="L267" s="44"/>
      <c r="M267" s="244" t="s">
        <v>1</v>
      </c>
      <c r="N267" s="245" t="s">
        <v>45</v>
      </c>
      <c r="O267" s="91"/>
      <c r="P267" s="246">
        <f>O267*H267</f>
        <v>0</v>
      </c>
      <c r="Q267" s="246">
        <v>0</v>
      </c>
      <c r="R267" s="246">
        <f>Q267*H267</f>
        <v>0</v>
      </c>
      <c r="S267" s="246">
        <v>0.0013500000000000001</v>
      </c>
      <c r="T267" s="247">
        <f>S267*H267</f>
        <v>0.020250000000000001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48" t="s">
        <v>262</v>
      </c>
      <c r="AT267" s="248" t="s">
        <v>149</v>
      </c>
      <c r="AU267" s="248" t="s">
        <v>154</v>
      </c>
      <c r="AY267" s="17" t="s">
        <v>146</v>
      </c>
      <c r="BE267" s="249">
        <f>IF(N267="základná",J267,0)</f>
        <v>0</v>
      </c>
      <c r="BF267" s="249">
        <f>IF(N267="znížená",J267,0)</f>
        <v>0</v>
      </c>
      <c r="BG267" s="249">
        <f>IF(N267="zákl. prenesená",J267,0)</f>
        <v>0</v>
      </c>
      <c r="BH267" s="249">
        <f>IF(N267="zníž. prenesená",J267,0)</f>
        <v>0</v>
      </c>
      <c r="BI267" s="249">
        <f>IF(N267="nulová",J267,0)</f>
        <v>0</v>
      </c>
      <c r="BJ267" s="17" t="s">
        <v>154</v>
      </c>
      <c r="BK267" s="249">
        <f>ROUND(I267*H267,2)</f>
        <v>0</v>
      </c>
      <c r="BL267" s="17" t="s">
        <v>262</v>
      </c>
      <c r="BM267" s="248" t="s">
        <v>1581</v>
      </c>
    </row>
    <row r="268" s="13" customFormat="1">
      <c r="A268" s="13"/>
      <c r="B268" s="250"/>
      <c r="C268" s="251"/>
      <c r="D268" s="252" t="s">
        <v>163</v>
      </c>
      <c r="E268" s="253" t="s">
        <v>1</v>
      </c>
      <c r="F268" s="254" t="s">
        <v>164</v>
      </c>
      <c r="G268" s="251"/>
      <c r="H268" s="253" t="s">
        <v>1</v>
      </c>
      <c r="I268" s="255"/>
      <c r="J268" s="251"/>
      <c r="K268" s="251"/>
      <c r="L268" s="256"/>
      <c r="M268" s="257"/>
      <c r="N268" s="258"/>
      <c r="O268" s="258"/>
      <c r="P268" s="258"/>
      <c r="Q268" s="258"/>
      <c r="R268" s="258"/>
      <c r="S268" s="258"/>
      <c r="T268" s="259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60" t="s">
        <v>163</v>
      </c>
      <c r="AU268" s="260" t="s">
        <v>154</v>
      </c>
      <c r="AV268" s="13" t="s">
        <v>87</v>
      </c>
      <c r="AW268" s="13" t="s">
        <v>33</v>
      </c>
      <c r="AX268" s="13" t="s">
        <v>79</v>
      </c>
      <c r="AY268" s="260" t="s">
        <v>146</v>
      </c>
    </row>
    <row r="269" s="14" customFormat="1">
      <c r="A269" s="14"/>
      <c r="B269" s="261"/>
      <c r="C269" s="262"/>
      <c r="D269" s="252" t="s">
        <v>163</v>
      </c>
      <c r="E269" s="263" t="s">
        <v>1</v>
      </c>
      <c r="F269" s="264" t="s">
        <v>1582</v>
      </c>
      <c r="G269" s="262"/>
      <c r="H269" s="265">
        <v>3</v>
      </c>
      <c r="I269" s="266"/>
      <c r="J269" s="262"/>
      <c r="K269" s="262"/>
      <c r="L269" s="267"/>
      <c r="M269" s="268"/>
      <c r="N269" s="269"/>
      <c r="O269" s="269"/>
      <c r="P269" s="269"/>
      <c r="Q269" s="269"/>
      <c r="R269" s="269"/>
      <c r="S269" s="269"/>
      <c r="T269" s="270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71" t="s">
        <v>163</v>
      </c>
      <c r="AU269" s="271" t="s">
        <v>154</v>
      </c>
      <c r="AV269" s="14" t="s">
        <v>154</v>
      </c>
      <c r="AW269" s="14" t="s">
        <v>33</v>
      </c>
      <c r="AX269" s="14" t="s">
        <v>79</v>
      </c>
      <c r="AY269" s="271" t="s">
        <v>146</v>
      </c>
    </row>
    <row r="270" s="13" customFormat="1">
      <c r="A270" s="13"/>
      <c r="B270" s="250"/>
      <c r="C270" s="251"/>
      <c r="D270" s="252" t="s">
        <v>163</v>
      </c>
      <c r="E270" s="253" t="s">
        <v>1</v>
      </c>
      <c r="F270" s="254" t="s">
        <v>168</v>
      </c>
      <c r="G270" s="251"/>
      <c r="H270" s="253" t="s">
        <v>1</v>
      </c>
      <c r="I270" s="255"/>
      <c r="J270" s="251"/>
      <c r="K270" s="251"/>
      <c r="L270" s="256"/>
      <c r="M270" s="257"/>
      <c r="N270" s="258"/>
      <c r="O270" s="258"/>
      <c r="P270" s="258"/>
      <c r="Q270" s="258"/>
      <c r="R270" s="258"/>
      <c r="S270" s="258"/>
      <c r="T270" s="259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60" t="s">
        <v>163</v>
      </c>
      <c r="AU270" s="260" t="s">
        <v>154</v>
      </c>
      <c r="AV270" s="13" t="s">
        <v>87</v>
      </c>
      <c r="AW270" s="13" t="s">
        <v>33</v>
      </c>
      <c r="AX270" s="13" t="s">
        <v>79</v>
      </c>
      <c r="AY270" s="260" t="s">
        <v>146</v>
      </c>
    </row>
    <row r="271" s="13" customFormat="1">
      <c r="A271" s="13"/>
      <c r="B271" s="250"/>
      <c r="C271" s="251"/>
      <c r="D271" s="252" t="s">
        <v>163</v>
      </c>
      <c r="E271" s="253" t="s">
        <v>1</v>
      </c>
      <c r="F271" s="254" t="s">
        <v>169</v>
      </c>
      <c r="G271" s="251"/>
      <c r="H271" s="253" t="s">
        <v>1</v>
      </c>
      <c r="I271" s="255"/>
      <c r="J271" s="251"/>
      <c r="K271" s="251"/>
      <c r="L271" s="256"/>
      <c r="M271" s="257"/>
      <c r="N271" s="258"/>
      <c r="O271" s="258"/>
      <c r="P271" s="258"/>
      <c r="Q271" s="258"/>
      <c r="R271" s="258"/>
      <c r="S271" s="258"/>
      <c r="T271" s="259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60" t="s">
        <v>163</v>
      </c>
      <c r="AU271" s="260" t="s">
        <v>154</v>
      </c>
      <c r="AV271" s="13" t="s">
        <v>87</v>
      </c>
      <c r="AW271" s="13" t="s">
        <v>33</v>
      </c>
      <c r="AX271" s="13" t="s">
        <v>79</v>
      </c>
      <c r="AY271" s="260" t="s">
        <v>146</v>
      </c>
    </row>
    <row r="272" s="14" customFormat="1">
      <c r="A272" s="14"/>
      <c r="B272" s="261"/>
      <c r="C272" s="262"/>
      <c r="D272" s="252" t="s">
        <v>163</v>
      </c>
      <c r="E272" s="263" t="s">
        <v>1</v>
      </c>
      <c r="F272" s="264" t="s">
        <v>1583</v>
      </c>
      <c r="G272" s="262"/>
      <c r="H272" s="265">
        <v>7.5</v>
      </c>
      <c r="I272" s="266"/>
      <c r="J272" s="262"/>
      <c r="K272" s="262"/>
      <c r="L272" s="267"/>
      <c r="M272" s="268"/>
      <c r="N272" s="269"/>
      <c r="O272" s="269"/>
      <c r="P272" s="269"/>
      <c r="Q272" s="269"/>
      <c r="R272" s="269"/>
      <c r="S272" s="269"/>
      <c r="T272" s="270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71" t="s">
        <v>163</v>
      </c>
      <c r="AU272" s="271" t="s">
        <v>154</v>
      </c>
      <c r="AV272" s="14" t="s">
        <v>154</v>
      </c>
      <c r="AW272" s="14" t="s">
        <v>33</v>
      </c>
      <c r="AX272" s="14" t="s">
        <v>79</v>
      </c>
      <c r="AY272" s="271" t="s">
        <v>146</v>
      </c>
    </row>
    <row r="273" s="14" customFormat="1">
      <c r="A273" s="14"/>
      <c r="B273" s="261"/>
      <c r="C273" s="262"/>
      <c r="D273" s="252" t="s">
        <v>163</v>
      </c>
      <c r="E273" s="263" t="s">
        <v>1</v>
      </c>
      <c r="F273" s="264" t="s">
        <v>1584</v>
      </c>
      <c r="G273" s="262"/>
      <c r="H273" s="265">
        <v>4.5</v>
      </c>
      <c r="I273" s="266"/>
      <c r="J273" s="262"/>
      <c r="K273" s="262"/>
      <c r="L273" s="267"/>
      <c r="M273" s="268"/>
      <c r="N273" s="269"/>
      <c r="O273" s="269"/>
      <c r="P273" s="269"/>
      <c r="Q273" s="269"/>
      <c r="R273" s="269"/>
      <c r="S273" s="269"/>
      <c r="T273" s="270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71" t="s">
        <v>163</v>
      </c>
      <c r="AU273" s="271" t="s">
        <v>154</v>
      </c>
      <c r="AV273" s="14" t="s">
        <v>154</v>
      </c>
      <c r="AW273" s="14" t="s">
        <v>33</v>
      </c>
      <c r="AX273" s="14" t="s">
        <v>79</v>
      </c>
      <c r="AY273" s="271" t="s">
        <v>146</v>
      </c>
    </row>
    <row r="274" s="13" customFormat="1">
      <c r="A274" s="13"/>
      <c r="B274" s="250"/>
      <c r="C274" s="251"/>
      <c r="D274" s="252" t="s">
        <v>163</v>
      </c>
      <c r="E274" s="253" t="s">
        <v>1</v>
      </c>
      <c r="F274" s="254" t="s">
        <v>176</v>
      </c>
      <c r="G274" s="251"/>
      <c r="H274" s="253" t="s">
        <v>1</v>
      </c>
      <c r="I274" s="255"/>
      <c r="J274" s="251"/>
      <c r="K274" s="251"/>
      <c r="L274" s="256"/>
      <c r="M274" s="257"/>
      <c r="N274" s="258"/>
      <c r="O274" s="258"/>
      <c r="P274" s="258"/>
      <c r="Q274" s="258"/>
      <c r="R274" s="258"/>
      <c r="S274" s="258"/>
      <c r="T274" s="259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60" t="s">
        <v>163</v>
      </c>
      <c r="AU274" s="260" t="s">
        <v>154</v>
      </c>
      <c r="AV274" s="13" t="s">
        <v>87</v>
      </c>
      <c r="AW274" s="13" t="s">
        <v>33</v>
      </c>
      <c r="AX274" s="13" t="s">
        <v>79</v>
      </c>
      <c r="AY274" s="260" t="s">
        <v>146</v>
      </c>
    </row>
    <row r="275" s="13" customFormat="1">
      <c r="A275" s="13"/>
      <c r="B275" s="250"/>
      <c r="C275" s="251"/>
      <c r="D275" s="252" t="s">
        <v>163</v>
      </c>
      <c r="E275" s="253" t="s">
        <v>1</v>
      </c>
      <c r="F275" s="254" t="s">
        <v>177</v>
      </c>
      <c r="G275" s="251"/>
      <c r="H275" s="253" t="s">
        <v>1</v>
      </c>
      <c r="I275" s="255"/>
      <c r="J275" s="251"/>
      <c r="K275" s="251"/>
      <c r="L275" s="256"/>
      <c r="M275" s="257"/>
      <c r="N275" s="258"/>
      <c r="O275" s="258"/>
      <c r="P275" s="258"/>
      <c r="Q275" s="258"/>
      <c r="R275" s="258"/>
      <c r="S275" s="258"/>
      <c r="T275" s="259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60" t="s">
        <v>163</v>
      </c>
      <c r="AU275" s="260" t="s">
        <v>154</v>
      </c>
      <c r="AV275" s="13" t="s">
        <v>87</v>
      </c>
      <c r="AW275" s="13" t="s">
        <v>33</v>
      </c>
      <c r="AX275" s="13" t="s">
        <v>79</v>
      </c>
      <c r="AY275" s="260" t="s">
        <v>146</v>
      </c>
    </row>
    <row r="276" s="15" customFormat="1">
      <c r="A276" s="15"/>
      <c r="B276" s="272"/>
      <c r="C276" s="273"/>
      <c r="D276" s="252" t="s">
        <v>163</v>
      </c>
      <c r="E276" s="274" t="s">
        <v>1</v>
      </c>
      <c r="F276" s="275" t="s">
        <v>178</v>
      </c>
      <c r="G276" s="273"/>
      <c r="H276" s="276">
        <v>15</v>
      </c>
      <c r="I276" s="277"/>
      <c r="J276" s="273"/>
      <c r="K276" s="273"/>
      <c r="L276" s="278"/>
      <c r="M276" s="279"/>
      <c r="N276" s="280"/>
      <c r="O276" s="280"/>
      <c r="P276" s="280"/>
      <c r="Q276" s="280"/>
      <c r="R276" s="280"/>
      <c r="S276" s="280"/>
      <c r="T276" s="281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82" t="s">
        <v>163</v>
      </c>
      <c r="AU276" s="282" t="s">
        <v>154</v>
      </c>
      <c r="AV276" s="15" t="s">
        <v>153</v>
      </c>
      <c r="AW276" s="15" t="s">
        <v>33</v>
      </c>
      <c r="AX276" s="15" t="s">
        <v>87</v>
      </c>
      <c r="AY276" s="282" t="s">
        <v>146</v>
      </c>
    </row>
    <row r="277" s="2" customFormat="1" ht="24" customHeight="1">
      <c r="A277" s="38"/>
      <c r="B277" s="39"/>
      <c r="C277" s="236" t="s">
        <v>433</v>
      </c>
      <c r="D277" s="236" t="s">
        <v>149</v>
      </c>
      <c r="E277" s="237" t="s">
        <v>468</v>
      </c>
      <c r="F277" s="238" t="s">
        <v>469</v>
      </c>
      <c r="G277" s="239" t="s">
        <v>198</v>
      </c>
      <c r="H277" s="240">
        <v>15</v>
      </c>
      <c r="I277" s="241"/>
      <c r="J277" s="242">
        <f>ROUND(I277*H277,2)</f>
        <v>0</v>
      </c>
      <c r="K277" s="243"/>
      <c r="L277" s="44"/>
      <c r="M277" s="244" t="s">
        <v>1</v>
      </c>
      <c r="N277" s="245" t="s">
        <v>45</v>
      </c>
      <c r="O277" s="91"/>
      <c r="P277" s="246">
        <f>O277*H277</f>
        <v>0</v>
      </c>
      <c r="Q277" s="246">
        <v>0.0014</v>
      </c>
      <c r="R277" s="246">
        <f>Q277*H277</f>
        <v>0.021000000000000001</v>
      </c>
      <c r="S277" s="246">
        <v>0</v>
      </c>
      <c r="T277" s="247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48" t="s">
        <v>262</v>
      </c>
      <c r="AT277" s="248" t="s">
        <v>149</v>
      </c>
      <c r="AU277" s="248" t="s">
        <v>154</v>
      </c>
      <c r="AY277" s="17" t="s">
        <v>146</v>
      </c>
      <c r="BE277" s="249">
        <f>IF(N277="základná",J277,0)</f>
        <v>0</v>
      </c>
      <c r="BF277" s="249">
        <f>IF(N277="znížená",J277,0)</f>
        <v>0</v>
      </c>
      <c r="BG277" s="249">
        <f>IF(N277="zákl. prenesená",J277,0)</f>
        <v>0</v>
      </c>
      <c r="BH277" s="249">
        <f>IF(N277="zníž. prenesená",J277,0)</f>
        <v>0</v>
      </c>
      <c r="BI277" s="249">
        <f>IF(N277="nulová",J277,0)</f>
        <v>0</v>
      </c>
      <c r="BJ277" s="17" t="s">
        <v>154</v>
      </c>
      <c r="BK277" s="249">
        <f>ROUND(I277*H277,2)</f>
        <v>0</v>
      </c>
      <c r="BL277" s="17" t="s">
        <v>262</v>
      </c>
      <c r="BM277" s="248" t="s">
        <v>1585</v>
      </c>
    </row>
    <row r="278" s="2" customFormat="1" ht="24" customHeight="1">
      <c r="A278" s="38"/>
      <c r="B278" s="39"/>
      <c r="C278" s="236" t="s">
        <v>437</v>
      </c>
      <c r="D278" s="236" t="s">
        <v>149</v>
      </c>
      <c r="E278" s="237" t="s">
        <v>478</v>
      </c>
      <c r="F278" s="238" t="s">
        <v>479</v>
      </c>
      <c r="G278" s="239" t="s">
        <v>355</v>
      </c>
      <c r="H278" s="240">
        <v>0.021000000000000001</v>
      </c>
      <c r="I278" s="241"/>
      <c r="J278" s="242">
        <f>ROUND(I278*H278,2)</f>
        <v>0</v>
      </c>
      <c r="K278" s="243"/>
      <c r="L278" s="44"/>
      <c r="M278" s="244" t="s">
        <v>1</v>
      </c>
      <c r="N278" s="245" t="s">
        <v>45</v>
      </c>
      <c r="O278" s="91"/>
      <c r="P278" s="246">
        <f>O278*H278</f>
        <v>0</v>
      </c>
      <c r="Q278" s="246">
        <v>0</v>
      </c>
      <c r="R278" s="246">
        <f>Q278*H278</f>
        <v>0</v>
      </c>
      <c r="S278" s="246">
        <v>0</v>
      </c>
      <c r="T278" s="247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48" t="s">
        <v>262</v>
      </c>
      <c r="AT278" s="248" t="s">
        <v>149</v>
      </c>
      <c r="AU278" s="248" t="s">
        <v>154</v>
      </c>
      <c r="AY278" s="17" t="s">
        <v>146</v>
      </c>
      <c r="BE278" s="249">
        <f>IF(N278="základná",J278,0)</f>
        <v>0</v>
      </c>
      <c r="BF278" s="249">
        <f>IF(N278="znížená",J278,0)</f>
        <v>0</v>
      </c>
      <c r="BG278" s="249">
        <f>IF(N278="zákl. prenesená",J278,0)</f>
        <v>0</v>
      </c>
      <c r="BH278" s="249">
        <f>IF(N278="zníž. prenesená",J278,0)</f>
        <v>0</v>
      </c>
      <c r="BI278" s="249">
        <f>IF(N278="nulová",J278,0)</f>
        <v>0</v>
      </c>
      <c r="BJ278" s="17" t="s">
        <v>154</v>
      </c>
      <c r="BK278" s="249">
        <f>ROUND(I278*H278,2)</f>
        <v>0</v>
      </c>
      <c r="BL278" s="17" t="s">
        <v>262</v>
      </c>
      <c r="BM278" s="248" t="s">
        <v>1586</v>
      </c>
    </row>
    <row r="279" s="2" customFormat="1" ht="24" customHeight="1">
      <c r="A279" s="38"/>
      <c r="B279" s="39"/>
      <c r="C279" s="236" t="s">
        <v>442</v>
      </c>
      <c r="D279" s="236" t="s">
        <v>149</v>
      </c>
      <c r="E279" s="237" t="s">
        <v>482</v>
      </c>
      <c r="F279" s="238" t="s">
        <v>483</v>
      </c>
      <c r="G279" s="239" t="s">
        <v>355</v>
      </c>
      <c r="H279" s="240">
        <v>0.021000000000000001</v>
      </c>
      <c r="I279" s="241"/>
      <c r="J279" s="242">
        <f>ROUND(I279*H279,2)</f>
        <v>0</v>
      </c>
      <c r="K279" s="243"/>
      <c r="L279" s="44"/>
      <c r="M279" s="244" t="s">
        <v>1</v>
      </c>
      <c r="N279" s="245" t="s">
        <v>45</v>
      </c>
      <c r="O279" s="91"/>
      <c r="P279" s="246">
        <f>O279*H279</f>
        <v>0</v>
      </c>
      <c r="Q279" s="246">
        <v>0</v>
      </c>
      <c r="R279" s="246">
        <f>Q279*H279</f>
        <v>0</v>
      </c>
      <c r="S279" s="246">
        <v>0</v>
      </c>
      <c r="T279" s="247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48" t="s">
        <v>262</v>
      </c>
      <c r="AT279" s="248" t="s">
        <v>149</v>
      </c>
      <c r="AU279" s="248" t="s">
        <v>154</v>
      </c>
      <c r="AY279" s="17" t="s">
        <v>146</v>
      </c>
      <c r="BE279" s="249">
        <f>IF(N279="základná",J279,0)</f>
        <v>0</v>
      </c>
      <c r="BF279" s="249">
        <f>IF(N279="znížená",J279,0)</f>
        <v>0</v>
      </c>
      <c r="BG279" s="249">
        <f>IF(N279="zákl. prenesená",J279,0)</f>
        <v>0</v>
      </c>
      <c r="BH279" s="249">
        <f>IF(N279="zníž. prenesená",J279,0)</f>
        <v>0</v>
      </c>
      <c r="BI279" s="249">
        <f>IF(N279="nulová",J279,0)</f>
        <v>0</v>
      </c>
      <c r="BJ279" s="17" t="s">
        <v>154</v>
      </c>
      <c r="BK279" s="249">
        <f>ROUND(I279*H279,2)</f>
        <v>0</v>
      </c>
      <c r="BL279" s="17" t="s">
        <v>262</v>
      </c>
      <c r="BM279" s="248" t="s">
        <v>1587</v>
      </c>
    </row>
    <row r="280" s="2" customFormat="1" ht="24" customHeight="1">
      <c r="A280" s="38"/>
      <c r="B280" s="39"/>
      <c r="C280" s="236" t="s">
        <v>446</v>
      </c>
      <c r="D280" s="236" t="s">
        <v>149</v>
      </c>
      <c r="E280" s="237" t="s">
        <v>486</v>
      </c>
      <c r="F280" s="238" t="s">
        <v>487</v>
      </c>
      <c r="G280" s="239" t="s">
        <v>355</v>
      </c>
      <c r="H280" s="240">
        <v>0.315</v>
      </c>
      <c r="I280" s="241"/>
      <c r="J280" s="242">
        <f>ROUND(I280*H280,2)</f>
        <v>0</v>
      </c>
      <c r="K280" s="243"/>
      <c r="L280" s="44"/>
      <c r="M280" s="244" t="s">
        <v>1</v>
      </c>
      <c r="N280" s="245" t="s">
        <v>45</v>
      </c>
      <c r="O280" s="91"/>
      <c r="P280" s="246">
        <f>O280*H280</f>
        <v>0</v>
      </c>
      <c r="Q280" s="246">
        <v>0</v>
      </c>
      <c r="R280" s="246">
        <f>Q280*H280</f>
        <v>0</v>
      </c>
      <c r="S280" s="246">
        <v>0</v>
      </c>
      <c r="T280" s="247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48" t="s">
        <v>262</v>
      </c>
      <c r="AT280" s="248" t="s">
        <v>149</v>
      </c>
      <c r="AU280" s="248" t="s">
        <v>154</v>
      </c>
      <c r="AY280" s="17" t="s">
        <v>146</v>
      </c>
      <c r="BE280" s="249">
        <f>IF(N280="základná",J280,0)</f>
        <v>0</v>
      </c>
      <c r="BF280" s="249">
        <f>IF(N280="znížená",J280,0)</f>
        <v>0</v>
      </c>
      <c r="BG280" s="249">
        <f>IF(N280="zákl. prenesená",J280,0)</f>
        <v>0</v>
      </c>
      <c r="BH280" s="249">
        <f>IF(N280="zníž. prenesená",J280,0)</f>
        <v>0</v>
      </c>
      <c r="BI280" s="249">
        <f>IF(N280="nulová",J280,0)</f>
        <v>0</v>
      </c>
      <c r="BJ280" s="17" t="s">
        <v>154</v>
      </c>
      <c r="BK280" s="249">
        <f>ROUND(I280*H280,2)</f>
        <v>0</v>
      </c>
      <c r="BL280" s="17" t="s">
        <v>262</v>
      </c>
      <c r="BM280" s="248" t="s">
        <v>1588</v>
      </c>
    </row>
    <row r="281" s="14" customFormat="1">
      <c r="A281" s="14"/>
      <c r="B281" s="261"/>
      <c r="C281" s="262"/>
      <c r="D281" s="252" t="s">
        <v>163</v>
      </c>
      <c r="E281" s="262"/>
      <c r="F281" s="264" t="s">
        <v>1589</v>
      </c>
      <c r="G281" s="262"/>
      <c r="H281" s="265">
        <v>0.315</v>
      </c>
      <c r="I281" s="266"/>
      <c r="J281" s="262"/>
      <c r="K281" s="262"/>
      <c r="L281" s="267"/>
      <c r="M281" s="268"/>
      <c r="N281" s="269"/>
      <c r="O281" s="269"/>
      <c r="P281" s="269"/>
      <c r="Q281" s="269"/>
      <c r="R281" s="269"/>
      <c r="S281" s="269"/>
      <c r="T281" s="270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71" t="s">
        <v>163</v>
      </c>
      <c r="AU281" s="271" t="s">
        <v>154</v>
      </c>
      <c r="AV281" s="14" t="s">
        <v>154</v>
      </c>
      <c r="AW281" s="14" t="s">
        <v>4</v>
      </c>
      <c r="AX281" s="14" t="s">
        <v>87</v>
      </c>
      <c r="AY281" s="271" t="s">
        <v>146</v>
      </c>
    </row>
    <row r="282" s="12" customFormat="1" ht="22.8" customHeight="1">
      <c r="A282" s="12"/>
      <c r="B282" s="220"/>
      <c r="C282" s="221"/>
      <c r="D282" s="222" t="s">
        <v>78</v>
      </c>
      <c r="E282" s="234" t="s">
        <v>827</v>
      </c>
      <c r="F282" s="234" t="s">
        <v>828</v>
      </c>
      <c r="G282" s="221"/>
      <c r="H282" s="221"/>
      <c r="I282" s="224"/>
      <c r="J282" s="235">
        <f>BK282</f>
        <v>0</v>
      </c>
      <c r="K282" s="221"/>
      <c r="L282" s="226"/>
      <c r="M282" s="227"/>
      <c r="N282" s="228"/>
      <c r="O282" s="228"/>
      <c r="P282" s="229">
        <f>SUM(P283:P291)</f>
        <v>0</v>
      </c>
      <c r="Q282" s="228"/>
      <c r="R282" s="229">
        <f>SUM(R283:R291)</f>
        <v>0.97362800000000005</v>
      </c>
      <c r="S282" s="228"/>
      <c r="T282" s="230">
        <f>SUM(T283:T291)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31" t="s">
        <v>154</v>
      </c>
      <c r="AT282" s="232" t="s">
        <v>78</v>
      </c>
      <c r="AU282" s="232" t="s">
        <v>87</v>
      </c>
      <c r="AY282" s="231" t="s">
        <v>146</v>
      </c>
      <c r="BK282" s="233">
        <f>SUM(BK283:BK291)</f>
        <v>0</v>
      </c>
    </row>
    <row r="283" s="2" customFormat="1" ht="16.5" customHeight="1">
      <c r="A283" s="38"/>
      <c r="B283" s="39"/>
      <c r="C283" s="236" t="s">
        <v>451</v>
      </c>
      <c r="D283" s="236" t="s">
        <v>149</v>
      </c>
      <c r="E283" s="237" t="s">
        <v>829</v>
      </c>
      <c r="F283" s="238" t="s">
        <v>1590</v>
      </c>
      <c r="G283" s="239" t="s">
        <v>198</v>
      </c>
      <c r="H283" s="240">
        <v>43.600000000000001</v>
      </c>
      <c r="I283" s="241"/>
      <c r="J283" s="242">
        <f>ROUND(I283*H283,2)</f>
        <v>0</v>
      </c>
      <c r="K283" s="243"/>
      <c r="L283" s="44"/>
      <c r="M283" s="244" t="s">
        <v>1</v>
      </c>
      <c r="N283" s="245" t="s">
        <v>45</v>
      </c>
      <c r="O283" s="91"/>
      <c r="P283" s="246">
        <f>O283*H283</f>
        <v>0</v>
      </c>
      <c r="Q283" s="246">
        <v>0.00018000000000000001</v>
      </c>
      <c r="R283" s="246">
        <f>Q283*H283</f>
        <v>0.0078480000000000008</v>
      </c>
      <c r="S283" s="246">
        <v>0</v>
      </c>
      <c r="T283" s="247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48" t="s">
        <v>262</v>
      </c>
      <c r="AT283" s="248" t="s">
        <v>149</v>
      </c>
      <c r="AU283" s="248" t="s">
        <v>154</v>
      </c>
      <c r="AY283" s="17" t="s">
        <v>146</v>
      </c>
      <c r="BE283" s="249">
        <f>IF(N283="základná",J283,0)</f>
        <v>0</v>
      </c>
      <c r="BF283" s="249">
        <f>IF(N283="znížená",J283,0)</f>
        <v>0</v>
      </c>
      <c r="BG283" s="249">
        <f>IF(N283="zákl. prenesená",J283,0)</f>
        <v>0</v>
      </c>
      <c r="BH283" s="249">
        <f>IF(N283="zníž. prenesená",J283,0)</f>
        <v>0</v>
      </c>
      <c r="BI283" s="249">
        <f>IF(N283="nulová",J283,0)</f>
        <v>0</v>
      </c>
      <c r="BJ283" s="17" t="s">
        <v>154</v>
      </c>
      <c r="BK283" s="249">
        <f>ROUND(I283*H283,2)</f>
        <v>0</v>
      </c>
      <c r="BL283" s="17" t="s">
        <v>262</v>
      </c>
      <c r="BM283" s="248" t="s">
        <v>1591</v>
      </c>
    </row>
    <row r="284" s="14" customFormat="1">
      <c r="A284" s="14"/>
      <c r="B284" s="261"/>
      <c r="C284" s="262"/>
      <c r="D284" s="252" t="s">
        <v>163</v>
      </c>
      <c r="E284" s="263" t="s">
        <v>1</v>
      </c>
      <c r="F284" s="264" t="s">
        <v>1528</v>
      </c>
      <c r="G284" s="262"/>
      <c r="H284" s="265">
        <v>13.5</v>
      </c>
      <c r="I284" s="266"/>
      <c r="J284" s="262"/>
      <c r="K284" s="262"/>
      <c r="L284" s="267"/>
      <c r="M284" s="268"/>
      <c r="N284" s="269"/>
      <c r="O284" s="269"/>
      <c r="P284" s="269"/>
      <c r="Q284" s="269"/>
      <c r="R284" s="269"/>
      <c r="S284" s="269"/>
      <c r="T284" s="270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71" t="s">
        <v>163</v>
      </c>
      <c r="AU284" s="271" t="s">
        <v>154</v>
      </c>
      <c r="AV284" s="14" t="s">
        <v>154</v>
      </c>
      <c r="AW284" s="14" t="s">
        <v>33</v>
      </c>
      <c r="AX284" s="14" t="s">
        <v>79</v>
      </c>
      <c r="AY284" s="271" t="s">
        <v>146</v>
      </c>
    </row>
    <row r="285" s="14" customFormat="1">
      <c r="A285" s="14"/>
      <c r="B285" s="261"/>
      <c r="C285" s="262"/>
      <c r="D285" s="252" t="s">
        <v>163</v>
      </c>
      <c r="E285" s="263" t="s">
        <v>1</v>
      </c>
      <c r="F285" s="264" t="s">
        <v>1529</v>
      </c>
      <c r="G285" s="262"/>
      <c r="H285" s="265">
        <v>30.100000000000001</v>
      </c>
      <c r="I285" s="266"/>
      <c r="J285" s="262"/>
      <c r="K285" s="262"/>
      <c r="L285" s="267"/>
      <c r="M285" s="268"/>
      <c r="N285" s="269"/>
      <c r="O285" s="269"/>
      <c r="P285" s="269"/>
      <c r="Q285" s="269"/>
      <c r="R285" s="269"/>
      <c r="S285" s="269"/>
      <c r="T285" s="270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71" t="s">
        <v>163</v>
      </c>
      <c r="AU285" s="271" t="s">
        <v>154</v>
      </c>
      <c r="AV285" s="14" t="s">
        <v>154</v>
      </c>
      <c r="AW285" s="14" t="s">
        <v>33</v>
      </c>
      <c r="AX285" s="14" t="s">
        <v>79</v>
      </c>
      <c r="AY285" s="271" t="s">
        <v>146</v>
      </c>
    </row>
    <row r="286" s="15" customFormat="1">
      <c r="A286" s="15"/>
      <c r="B286" s="272"/>
      <c r="C286" s="273"/>
      <c r="D286" s="252" t="s">
        <v>163</v>
      </c>
      <c r="E286" s="274" t="s">
        <v>1</v>
      </c>
      <c r="F286" s="275" t="s">
        <v>178</v>
      </c>
      <c r="G286" s="273"/>
      <c r="H286" s="276">
        <v>43.600000000000001</v>
      </c>
      <c r="I286" s="277"/>
      <c r="J286" s="273"/>
      <c r="K286" s="273"/>
      <c r="L286" s="278"/>
      <c r="M286" s="279"/>
      <c r="N286" s="280"/>
      <c r="O286" s="280"/>
      <c r="P286" s="280"/>
      <c r="Q286" s="280"/>
      <c r="R286" s="280"/>
      <c r="S286" s="280"/>
      <c r="T286" s="281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82" t="s">
        <v>163</v>
      </c>
      <c r="AU286" s="282" t="s">
        <v>154</v>
      </c>
      <c r="AV286" s="15" t="s">
        <v>153</v>
      </c>
      <c r="AW286" s="15" t="s">
        <v>33</v>
      </c>
      <c r="AX286" s="15" t="s">
        <v>87</v>
      </c>
      <c r="AY286" s="282" t="s">
        <v>146</v>
      </c>
    </row>
    <row r="287" s="2" customFormat="1" ht="36" customHeight="1">
      <c r="A287" s="38"/>
      <c r="B287" s="39"/>
      <c r="C287" s="283" t="s">
        <v>455</v>
      </c>
      <c r="D287" s="283" t="s">
        <v>438</v>
      </c>
      <c r="E287" s="284" t="s">
        <v>1592</v>
      </c>
      <c r="F287" s="285" t="s">
        <v>1593</v>
      </c>
      <c r="G287" s="286" t="s">
        <v>387</v>
      </c>
      <c r="H287" s="287">
        <v>3</v>
      </c>
      <c r="I287" s="288"/>
      <c r="J287" s="289">
        <f>ROUND(I287*H287,2)</f>
        <v>0</v>
      </c>
      <c r="K287" s="290"/>
      <c r="L287" s="291"/>
      <c r="M287" s="292" t="s">
        <v>1</v>
      </c>
      <c r="N287" s="293" t="s">
        <v>45</v>
      </c>
      <c r="O287" s="91"/>
      <c r="P287" s="246">
        <f>O287*H287</f>
        <v>0</v>
      </c>
      <c r="Q287" s="246">
        <v>0.053999999999999999</v>
      </c>
      <c r="R287" s="246">
        <f>Q287*H287</f>
        <v>0.16200000000000001</v>
      </c>
      <c r="S287" s="246">
        <v>0</v>
      </c>
      <c r="T287" s="247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48" t="s">
        <v>362</v>
      </c>
      <c r="AT287" s="248" t="s">
        <v>438</v>
      </c>
      <c r="AU287" s="248" t="s">
        <v>154</v>
      </c>
      <c r="AY287" s="17" t="s">
        <v>146</v>
      </c>
      <c r="BE287" s="249">
        <f>IF(N287="základná",J287,0)</f>
        <v>0</v>
      </c>
      <c r="BF287" s="249">
        <f>IF(N287="znížená",J287,0)</f>
        <v>0</v>
      </c>
      <c r="BG287" s="249">
        <f>IF(N287="zákl. prenesená",J287,0)</f>
        <v>0</v>
      </c>
      <c r="BH287" s="249">
        <f>IF(N287="zníž. prenesená",J287,0)</f>
        <v>0</v>
      </c>
      <c r="BI287" s="249">
        <f>IF(N287="nulová",J287,0)</f>
        <v>0</v>
      </c>
      <c r="BJ287" s="17" t="s">
        <v>154</v>
      </c>
      <c r="BK287" s="249">
        <f>ROUND(I287*H287,2)</f>
        <v>0</v>
      </c>
      <c r="BL287" s="17" t="s">
        <v>262</v>
      </c>
      <c r="BM287" s="248" t="s">
        <v>1594</v>
      </c>
    </row>
    <row r="288" s="2" customFormat="1" ht="36" customHeight="1">
      <c r="A288" s="38"/>
      <c r="B288" s="39"/>
      <c r="C288" s="283" t="s">
        <v>459</v>
      </c>
      <c r="D288" s="283" t="s">
        <v>438</v>
      </c>
      <c r="E288" s="284" t="s">
        <v>1595</v>
      </c>
      <c r="F288" s="285" t="s">
        <v>1596</v>
      </c>
      <c r="G288" s="286" t="s">
        <v>387</v>
      </c>
      <c r="H288" s="287">
        <v>7</v>
      </c>
      <c r="I288" s="288"/>
      <c r="J288" s="289">
        <f>ROUND(I288*H288,2)</f>
        <v>0</v>
      </c>
      <c r="K288" s="290"/>
      <c r="L288" s="291"/>
      <c r="M288" s="292" t="s">
        <v>1</v>
      </c>
      <c r="N288" s="293" t="s">
        <v>45</v>
      </c>
      <c r="O288" s="91"/>
      <c r="P288" s="246">
        <f>O288*H288</f>
        <v>0</v>
      </c>
      <c r="Q288" s="246">
        <v>0.089999999999999997</v>
      </c>
      <c r="R288" s="246">
        <f>Q288*H288</f>
        <v>0.63</v>
      </c>
      <c r="S288" s="246">
        <v>0</v>
      </c>
      <c r="T288" s="247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48" t="s">
        <v>362</v>
      </c>
      <c r="AT288" s="248" t="s">
        <v>438</v>
      </c>
      <c r="AU288" s="248" t="s">
        <v>154</v>
      </c>
      <c r="AY288" s="17" t="s">
        <v>146</v>
      </c>
      <c r="BE288" s="249">
        <f>IF(N288="základná",J288,0)</f>
        <v>0</v>
      </c>
      <c r="BF288" s="249">
        <f>IF(N288="znížená",J288,0)</f>
        <v>0</v>
      </c>
      <c r="BG288" s="249">
        <f>IF(N288="zákl. prenesená",J288,0)</f>
        <v>0</v>
      </c>
      <c r="BH288" s="249">
        <f>IF(N288="zníž. prenesená",J288,0)</f>
        <v>0</v>
      </c>
      <c r="BI288" s="249">
        <f>IF(N288="nulová",J288,0)</f>
        <v>0</v>
      </c>
      <c r="BJ288" s="17" t="s">
        <v>154</v>
      </c>
      <c r="BK288" s="249">
        <f>ROUND(I288*H288,2)</f>
        <v>0</v>
      </c>
      <c r="BL288" s="17" t="s">
        <v>262</v>
      </c>
      <c r="BM288" s="248" t="s">
        <v>1597</v>
      </c>
    </row>
    <row r="289" s="2" customFormat="1" ht="16.5" customHeight="1">
      <c r="A289" s="38"/>
      <c r="B289" s="39"/>
      <c r="C289" s="236" t="s">
        <v>463</v>
      </c>
      <c r="D289" s="236" t="s">
        <v>149</v>
      </c>
      <c r="E289" s="237" t="s">
        <v>1598</v>
      </c>
      <c r="F289" s="238" t="s">
        <v>1599</v>
      </c>
      <c r="G289" s="239" t="s">
        <v>198</v>
      </c>
      <c r="H289" s="240">
        <v>9</v>
      </c>
      <c r="I289" s="241"/>
      <c r="J289" s="242">
        <f>ROUND(I289*H289,2)</f>
        <v>0</v>
      </c>
      <c r="K289" s="243"/>
      <c r="L289" s="44"/>
      <c r="M289" s="244" t="s">
        <v>1</v>
      </c>
      <c r="N289" s="245" t="s">
        <v>45</v>
      </c>
      <c r="O289" s="91"/>
      <c r="P289" s="246">
        <f>O289*H289</f>
        <v>0</v>
      </c>
      <c r="Q289" s="246">
        <v>0.00042000000000000002</v>
      </c>
      <c r="R289" s="246">
        <f>Q289*H289</f>
        <v>0.0037800000000000004</v>
      </c>
      <c r="S289" s="246">
        <v>0</v>
      </c>
      <c r="T289" s="247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48" t="s">
        <v>262</v>
      </c>
      <c r="AT289" s="248" t="s">
        <v>149</v>
      </c>
      <c r="AU289" s="248" t="s">
        <v>154</v>
      </c>
      <c r="AY289" s="17" t="s">
        <v>146</v>
      </c>
      <c r="BE289" s="249">
        <f>IF(N289="základná",J289,0)</f>
        <v>0</v>
      </c>
      <c r="BF289" s="249">
        <f>IF(N289="znížená",J289,0)</f>
        <v>0</v>
      </c>
      <c r="BG289" s="249">
        <f>IF(N289="zákl. prenesená",J289,0)</f>
        <v>0</v>
      </c>
      <c r="BH289" s="249">
        <f>IF(N289="zníž. prenesená",J289,0)</f>
        <v>0</v>
      </c>
      <c r="BI289" s="249">
        <f>IF(N289="nulová",J289,0)</f>
        <v>0</v>
      </c>
      <c r="BJ289" s="17" t="s">
        <v>154</v>
      </c>
      <c r="BK289" s="249">
        <f>ROUND(I289*H289,2)</f>
        <v>0</v>
      </c>
      <c r="BL289" s="17" t="s">
        <v>262</v>
      </c>
      <c r="BM289" s="248" t="s">
        <v>1600</v>
      </c>
    </row>
    <row r="290" s="14" customFormat="1">
      <c r="A290" s="14"/>
      <c r="B290" s="261"/>
      <c r="C290" s="262"/>
      <c r="D290" s="252" t="s">
        <v>163</v>
      </c>
      <c r="E290" s="263" t="s">
        <v>1</v>
      </c>
      <c r="F290" s="264" t="s">
        <v>1533</v>
      </c>
      <c r="G290" s="262"/>
      <c r="H290" s="265">
        <v>9</v>
      </c>
      <c r="I290" s="266"/>
      <c r="J290" s="262"/>
      <c r="K290" s="262"/>
      <c r="L290" s="267"/>
      <c r="M290" s="268"/>
      <c r="N290" s="269"/>
      <c r="O290" s="269"/>
      <c r="P290" s="269"/>
      <c r="Q290" s="269"/>
      <c r="R290" s="269"/>
      <c r="S290" s="269"/>
      <c r="T290" s="270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71" t="s">
        <v>163</v>
      </c>
      <c r="AU290" s="271" t="s">
        <v>154</v>
      </c>
      <c r="AV290" s="14" t="s">
        <v>154</v>
      </c>
      <c r="AW290" s="14" t="s">
        <v>33</v>
      </c>
      <c r="AX290" s="14" t="s">
        <v>87</v>
      </c>
      <c r="AY290" s="271" t="s">
        <v>146</v>
      </c>
    </row>
    <row r="291" s="2" customFormat="1" ht="24" customHeight="1">
      <c r="A291" s="38"/>
      <c r="B291" s="39"/>
      <c r="C291" s="283" t="s">
        <v>467</v>
      </c>
      <c r="D291" s="283" t="s">
        <v>438</v>
      </c>
      <c r="E291" s="284" t="s">
        <v>1601</v>
      </c>
      <c r="F291" s="285" t="s">
        <v>1602</v>
      </c>
      <c r="G291" s="286" t="s">
        <v>387</v>
      </c>
      <c r="H291" s="287">
        <v>1</v>
      </c>
      <c r="I291" s="288"/>
      <c r="J291" s="289">
        <f>ROUND(I291*H291,2)</f>
        <v>0</v>
      </c>
      <c r="K291" s="290"/>
      <c r="L291" s="291"/>
      <c r="M291" s="294" t="s">
        <v>1</v>
      </c>
      <c r="N291" s="295" t="s">
        <v>45</v>
      </c>
      <c r="O291" s="296"/>
      <c r="P291" s="297">
        <f>O291*H291</f>
        <v>0</v>
      </c>
      <c r="Q291" s="297">
        <v>0.17000000000000001</v>
      </c>
      <c r="R291" s="297">
        <f>Q291*H291</f>
        <v>0.17000000000000001</v>
      </c>
      <c r="S291" s="297">
        <v>0</v>
      </c>
      <c r="T291" s="298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48" t="s">
        <v>362</v>
      </c>
      <c r="AT291" s="248" t="s">
        <v>438</v>
      </c>
      <c r="AU291" s="248" t="s">
        <v>154</v>
      </c>
      <c r="AY291" s="17" t="s">
        <v>146</v>
      </c>
      <c r="BE291" s="249">
        <f>IF(N291="základná",J291,0)</f>
        <v>0</v>
      </c>
      <c r="BF291" s="249">
        <f>IF(N291="znížená",J291,0)</f>
        <v>0</v>
      </c>
      <c r="BG291" s="249">
        <f>IF(N291="zákl. prenesená",J291,0)</f>
        <v>0</v>
      </c>
      <c r="BH291" s="249">
        <f>IF(N291="zníž. prenesená",J291,0)</f>
        <v>0</v>
      </c>
      <c r="BI291" s="249">
        <f>IF(N291="nulová",J291,0)</f>
        <v>0</v>
      </c>
      <c r="BJ291" s="17" t="s">
        <v>154</v>
      </c>
      <c r="BK291" s="249">
        <f>ROUND(I291*H291,2)</f>
        <v>0</v>
      </c>
      <c r="BL291" s="17" t="s">
        <v>262</v>
      </c>
      <c r="BM291" s="248" t="s">
        <v>1603</v>
      </c>
    </row>
    <row r="292" s="2" customFormat="1" ht="6.96" customHeight="1">
      <c r="A292" s="38"/>
      <c r="B292" s="66"/>
      <c r="C292" s="67"/>
      <c r="D292" s="67"/>
      <c r="E292" s="67"/>
      <c r="F292" s="67"/>
      <c r="G292" s="67"/>
      <c r="H292" s="67"/>
      <c r="I292" s="183"/>
      <c r="J292" s="67"/>
      <c r="K292" s="67"/>
      <c r="L292" s="44"/>
      <c r="M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</row>
  </sheetData>
  <sheetProtection sheet="1" autoFilter="0" formatColumns="0" formatRows="0" objects="1" scenarios="1" spinCount="100000" saltValue="s17Gf+PdEdo4zWL9xo156UGgC6bJKKPNqYkhoFmjTB0cIeoRnnQRtSmQ02JdZHA7fpSOrnfiznRUPZPHiQchiA==" hashValue="DFgLomawiS3w2KXmNlqaX4jUu5umul+WOY9t4xexxACfXngB7lB4vPrAR74SqUBATkcJNT6b327P/d+RJLkmuQ==" algorithmName="SHA-512" password="CC35"/>
  <autoFilter ref="C123:K291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36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79</v>
      </c>
    </row>
    <row r="4" s="1" customFormat="1" ht="24.96" customHeight="1">
      <c r="B4" s="20"/>
      <c r="D4" s="140" t="s">
        <v>116</v>
      </c>
      <c r="I4" s="136"/>
      <c r="L4" s="20"/>
      <c r="M4" s="141" t="s">
        <v>9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15</v>
      </c>
      <c r="I6" s="136"/>
      <c r="L6" s="20"/>
    </row>
    <row r="7" s="1" customFormat="1" ht="16.5" customHeight="1">
      <c r="B7" s="20"/>
      <c r="E7" s="143" t="str">
        <f>'Rekapitulácia stavby'!K6</f>
        <v>Obnova bytového domu na ulici Stromová č. 20-22, 040 01 Košice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117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118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17</v>
      </c>
      <c r="E11" s="38"/>
      <c r="F11" s="146" t="s">
        <v>1</v>
      </c>
      <c r="G11" s="38"/>
      <c r="H11" s="38"/>
      <c r="I11" s="147" t="s">
        <v>18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19</v>
      </c>
      <c r="E12" s="38"/>
      <c r="F12" s="146" t="s">
        <v>25</v>
      </c>
      <c r="G12" s="38"/>
      <c r="H12" s="38"/>
      <c r="I12" s="147" t="s">
        <v>21</v>
      </c>
      <c r="J12" s="148" t="str">
        <f>'Rekapitulácia stavby'!AN8</f>
        <v>13.4.2019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23</v>
      </c>
      <c r="E14" s="38"/>
      <c r="F14" s="38"/>
      <c r="G14" s="38"/>
      <c r="H14" s="38"/>
      <c r="I14" s="147" t="s">
        <v>24</v>
      </c>
      <c r="J14" s="146" t="str">
        <f>IF('Rekapitulácia stavby'!AN10="","",'Rekapitulácia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tr">
        <f>IF('Rekapitulácia stavby'!E11="","",'Rekapitulácia stavby'!E11)</f>
        <v xml:space="preserve"> </v>
      </c>
      <c r="F15" s="38"/>
      <c r="G15" s="38"/>
      <c r="H15" s="38"/>
      <c r="I15" s="147" t="s">
        <v>26</v>
      </c>
      <c r="J15" s="146" t="str">
        <f>IF('Rekapitulácia stavby'!AN11="","",'Rekapitulácia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27</v>
      </c>
      <c r="E17" s="38"/>
      <c r="F17" s="38"/>
      <c r="G17" s="38"/>
      <c r="H17" s="38"/>
      <c r="I17" s="147" t="s">
        <v>24</v>
      </c>
      <c r="J17" s="33" t="str">
        <f>'Rekapitulácia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6"/>
      <c r="G18" s="146"/>
      <c r="H18" s="146"/>
      <c r="I18" s="147" t="s">
        <v>26</v>
      </c>
      <c r="J18" s="33" t="str">
        <f>'Rekapitulácia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29</v>
      </c>
      <c r="E20" s="38"/>
      <c r="F20" s="38"/>
      <c r="G20" s="38"/>
      <c r="H20" s="38"/>
      <c r="I20" s="147" t="s">
        <v>24</v>
      </c>
      <c r="J20" s="146" t="str">
        <f>IF('Rekapitulácia stavby'!AN16="","",'Rekapitulácia stavby'!AN16)</f>
        <v>50452894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tr">
        <f>IF('Rekapitulácia stavby'!E17="","",'Rekapitulácia stavby'!E17)</f>
        <v>Ing. Jaroslav Vojtuš, CSc., projekt4you plus, s.r.</v>
      </c>
      <c r="F21" s="38"/>
      <c r="G21" s="38"/>
      <c r="H21" s="38"/>
      <c r="I21" s="147" t="s">
        <v>26</v>
      </c>
      <c r="J21" s="146" t="str">
        <f>IF('Rekapitulácia stavby'!AN17="","",'Rekapitulácia stavby'!AN17)</f>
        <v>2120328760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34</v>
      </c>
      <c r="E23" s="38"/>
      <c r="F23" s="38"/>
      <c r="G23" s="38"/>
      <c r="H23" s="38"/>
      <c r="I23" s="147" t="s">
        <v>24</v>
      </c>
      <c r="J23" s="146" t="str">
        <f>IF('Rekapitulácia stavby'!AN19="","",'Rekapitulácia stavby'!AN19)</f>
        <v>47 894 431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IF('Rekapitulácia stavby'!E20="","",'Rekapitulácia stavby'!E20)</f>
        <v>Ing. Branislav VÁRKOLY, EaCP s.r.o.</v>
      </c>
      <c r="F24" s="38"/>
      <c r="G24" s="38"/>
      <c r="H24" s="38"/>
      <c r="I24" s="147" t="s">
        <v>26</v>
      </c>
      <c r="J24" s="146" t="str">
        <f>IF('Rekapitulácia stavby'!AN20="","",'Rekapitulácia stavby'!AN20)</f>
        <v>2024134937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38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39</v>
      </c>
      <c r="E30" s="38"/>
      <c r="F30" s="38"/>
      <c r="G30" s="38"/>
      <c r="H30" s="38"/>
      <c r="I30" s="144"/>
      <c r="J30" s="157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41</v>
      </c>
      <c r="G32" s="38"/>
      <c r="H32" s="38"/>
      <c r="I32" s="159" t="s">
        <v>40</v>
      </c>
      <c r="J32" s="158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43</v>
      </c>
      <c r="E33" s="142" t="s">
        <v>44</v>
      </c>
      <c r="F33" s="161">
        <f>ROUND((SUM(BE124:BE376)),  2)</f>
        <v>0</v>
      </c>
      <c r="G33" s="38"/>
      <c r="H33" s="38"/>
      <c r="I33" s="162">
        <v>0.20000000000000001</v>
      </c>
      <c r="J33" s="161">
        <f>ROUND(((SUM(BE124:BE376))*I33),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45</v>
      </c>
      <c r="F34" s="161">
        <f>ROUND((SUM(BF124:BF376)),  2)</f>
        <v>0</v>
      </c>
      <c r="G34" s="38"/>
      <c r="H34" s="38"/>
      <c r="I34" s="162">
        <v>0.20000000000000001</v>
      </c>
      <c r="J34" s="161">
        <f>ROUND(((SUM(BF124:BF376))*I34),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46</v>
      </c>
      <c r="F35" s="161">
        <f>ROUND((SUM(BG124:BG376)),  2)</f>
        <v>0</v>
      </c>
      <c r="G35" s="38"/>
      <c r="H35" s="38"/>
      <c r="I35" s="162">
        <v>0.20000000000000001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47</v>
      </c>
      <c r="F36" s="161">
        <f>ROUND((SUM(BH124:BH376)),  2)</f>
        <v>0</v>
      </c>
      <c r="G36" s="38"/>
      <c r="H36" s="38"/>
      <c r="I36" s="162">
        <v>0.20000000000000001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48</v>
      </c>
      <c r="F37" s="161">
        <f>ROUND((SUM(BI124:BI376)),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49</v>
      </c>
      <c r="E39" s="165"/>
      <c r="F39" s="165"/>
      <c r="G39" s="166" t="s">
        <v>50</v>
      </c>
      <c r="H39" s="167" t="s">
        <v>51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52</v>
      </c>
      <c r="E50" s="172"/>
      <c r="F50" s="172"/>
      <c r="G50" s="171" t="s">
        <v>53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54</v>
      </c>
      <c r="E61" s="175"/>
      <c r="F61" s="176" t="s">
        <v>55</v>
      </c>
      <c r="G61" s="174" t="s">
        <v>54</v>
      </c>
      <c r="H61" s="175"/>
      <c r="I61" s="177"/>
      <c r="J61" s="178" t="s">
        <v>55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56</v>
      </c>
      <c r="E65" s="179"/>
      <c r="F65" s="179"/>
      <c r="G65" s="171" t="s">
        <v>57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54</v>
      </c>
      <c r="E76" s="175"/>
      <c r="F76" s="176" t="s">
        <v>55</v>
      </c>
      <c r="G76" s="174" t="s">
        <v>54</v>
      </c>
      <c r="H76" s="175"/>
      <c r="I76" s="177"/>
      <c r="J76" s="178" t="s">
        <v>55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119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Obnova bytového domu na ulici Stromová č. 20-22, 040 01 Košice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117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2019/014-01 - Zateplenie obvodového plášťa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 xml:space="preserve"> </v>
      </c>
      <c r="G89" s="40"/>
      <c r="H89" s="40"/>
      <c r="I89" s="147" t="s">
        <v>21</v>
      </c>
      <c r="J89" s="79" t="str">
        <f>IF(J12="","",J12)</f>
        <v>13.4.2019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58.2" customHeight="1">
      <c r="A91" s="38"/>
      <c r="B91" s="39"/>
      <c r="C91" s="32" t="s">
        <v>23</v>
      </c>
      <c r="D91" s="40"/>
      <c r="E91" s="40"/>
      <c r="F91" s="27" t="str">
        <f>E15</f>
        <v xml:space="preserve"> </v>
      </c>
      <c r="G91" s="40"/>
      <c r="H91" s="40"/>
      <c r="I91" s="147" t="s">
        <v>29</v>
      </c>
      <c r="J91" s="36" t="str">
        <f>E21</f>
        <v>Ing. Jaroslav Vojtuš, CSc., projekt4you plus, s.r.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3.0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147" t="s">
        <v>34</v>
      </c>
      <c r="J92" s="36" t="str">
        <f>E24</f>
        <v>Ing. Branislav VÁRKOLY, EaCP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120</v>
      </c>
      <c r="D94" s="189"/>
      <c r="E94" s="189"/>
      <c r="F94" s="189"/>
      <c r="G94" s="189"/>
      <c r="H94" s="189"/>
      <c r="I94" s="190"/>
      <c r="J94" s="191" t="s">
        <v>121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122</v>
      </c>
      <c r="D96" s="40"/>
      <c r="E96" s="40"/>
      <c r="F96" s="40"/>
      <c r="G96" s="40"/>
      <c r="H96" s="40"/>
      <c r="I96" s="144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123</v>
      </c>
    </row>
    <row r="97" s="9" customFormat="1" ht="24.96" customHeight="1">
      <c r="A97" s="9"/>
      <c r="B97" s="193"/>
      <c r="C97" s="194"/>
      <c r="D97" s="195" t="s">
        <v>124</v>
      </c>
      <c r="E97" s="196"/>
      <c r="F97" s="196"/>
      <c r="G97" s="196"/>
      <c r="H97" s="196"/>
      <c r="I97" s="197"/>
      <c r="J97" s="198">
        <f>J125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125</v>
      </c>
      <c r="E98" s="203"/>
      <c r="F98" s="203"/>
      <c r="G98" s="203"/>
      <c r="H98" s="203"/>
      <c r="I98" s="204"/>
      <c r="J98" s="205">
        <f>J126</f>
        <v>0</v>
      </c>
      <c r="K98" s="201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126</v>
      </c>
      <c r="E99" s="203"/>
      <c r="F99" s="203"/>
      <c r="G99" s="203"/>
      <c r="H99" s="203"/>
      <c r="I99" s="204"/>
      <c r="J99" s="205">
        <f>J250</f>
        <v>0</v>
      </c>
      <c r="K99" s="201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127</v>
      </c>
      <c r="E100" s="203"/>
      <c r="F100" s="203"/>
      <c r="G100" s="203"/>
      <c r="H100" s="203"/>
      <c r="I100" s="204"/>
      <c r="J100" s="205">
        <f>J339</f>
        <v>0</v>
      </c>
      <c r="K100" s="201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3"/>
      <c r="C101" s="194"/>
      <c r="D101" s="195" t="s">
        <v>128</v>
      </c>
      <c r="E101" s="196"/>
      <c r="F101" s="196"/>
      <c r="G101" s="196"/>
      <c r="H101" s="196"/>
      <c r="I101" s="197"/>
      <c r="J101" s="198">
        <f>J346</f>
        <v>0</v>
      </c>
      <c r="K101" s="194"/>
      <c r="L101" s="19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00"/>
      <c r="C102" s="201"/>
      <c r="D102" s="202" t="s">
        <v>129</v>
      </c>
      <c r="E102" s="203"/>
      <c r="F102" s="203"/>
      <c r="G102" s="203"/>
      <c r="H102" s="203"/>
      <c r="I102" s="204"/>
      <c r="J102" s="205">
        <f>J347</f>
        <v>0</v>
      </c>
      <c r="K102" s="201"/>
      <c r="L102" s="20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130</v>
      </c>
      <c r="E103" s="203"/>
      <c r="F103" s="203"/>
      <c r="G103" s="203"/>
      <c r="H103" s="203"/>
      <c r="I103" s="204"/>
      <c r="J103" s="205">
        <f>J370</f>
        <v>0</v>
      </c>
      <c r="K103" s="201"/>
      <c r="L103" s="20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0"/>
      <c r="C104" s="201"/>
      <c r="D104" s="202" t="s">
        <v>131</v>
      </c>
      <c r="E104" s="203"/>
      <c r="F104" s="203"/>
      <c r="G104" s="203"/>
      <c r="H104" s="203"/>
      <c r="I104" s="204"/>
      <c r="J104" s="205">
        <f>J374</f>
        <v>0</v>
      </c>
      <c r="K104" s="201"/>
      <c r="L104" s="20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144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183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186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132</v>
      </c>
      <c r="D111" s="40"/>
      <c r="E111" s="40"/>
      <c r="F111" s="40"/>
      <c r="G111" s="40"/>
      <c r="H111" s="40"/>
      <c r="I111" s="144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144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15</v>
      </c>
      <c r="D113" s="40"/>
      <c r="E113" s="40"/>
      <c r="F113" s="40"/>
      <c r="G113" s="40"/>
      <c r="H113" s="40"/>
      <c r="I113" s="144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87" t="str">
        <f>E7</f>
        <v>Obnova bytového domu na ulici Stromová č. 20-22, 040 01 Košice</v>
      </c>
      <c r="F114" s="32"/>
      <c r="G114" s="32"/>
      <c r="H114" s="32"/>
      <c r="I114" s="144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117</v>
      </c>
      <c r="D115" s="40"/>
      <c r="E115" s="40"/>
      <c r="F115" s="40"/>
      <c r="G115" s="40"/>
      <c r="H115" s="40"/>
      <c r="I115" s="144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2019/014-01 - Zateplenie obvodového plášťa</v>
      </c>
      <c r="F116" s="40"/>
      <c r="G116" s="40"/>
      <c r="H116" s="40"/>
      <c r="I116" s="144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144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19</v>
      </c>
      <c r="D118" s="40"/>
      <c r="E118" s="40"/>
      <c r="F118" s="27" t="str">
        <f>F12</f>
        <v xml:space="preserve"> </v>
      </c>
      <c r="G118" s="40"/>
      <c r="H118" s="40"/>
      <c r="I118" s="147" t="s">
        <v>21</v>
      </c>
      <c r="J118" s="79" t="str">
        <f>IF(J12="","",J12)</f>
        <v>13.4.2019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144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58.2" customHeight="1">
      <c r="A120" s="38"/>
      <c r="B120" s="39"/>
      <c r="C120" s="32" t="s">
        <v>23</v>
      </c>
      <c r="D120" s="40"/>
      <c r="E120" s="40"/>
      <c r="F120" s="27" t="str">
        <f>E15</f>
        <v xml:space="preserve"> </v>
      </c>
      <c r="G120" s="40"/>
      <c r="H120" s="40"/>
      <c r="I120" s="147" t="s">
        <v>29</v>
      </c>
      <c r="J120" s="36" t="str">
        <f>E21</f>
        <v>Ing. Jaroslav Vojtuš, CSc., projekt4you plus, s.r.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43.05" customHeight="1">
      <c r="A121" s="38"/>
      <c r="B121" s="39"/>
      <c r="C121" s="32" t="s">
        <v>27</v>
      </c>
      <c r="D121" s="40"/>
      <c r="E121" s="40"/>
      <c r="F121" s="27" t="str">
        <f>IF(E18="","",E18)</f>
        <v>Vyplň údaj</v>
      </c>
      <c r="G121" s="40"/>
      <c r="H121" s="40"/>
      <c r="I121" s="147" t="s">
        <v>34</v>
      </c>
      <c r="J121" s="36" t="str">
        <f>E24</f>
        <v>Ing. Branislav VÁRKOLY, EaCP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144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207"/>
      <c r="B123" s="208"/>
      <c r="C123" s="209" t="s">
        <v>133</v>
      </c>
      <c r="D123" s="210" t="s">
        <v>64</v>
      </c>
      <c r="E123" s="210" t="s">
        <v>60</v>
      </c>
      <c r="F123" s="210" t="s">
        <v>61</v>
      </c>
      <c r="G123" s="210" t="s">
        <v>134</v>
      </c>
      <c r="H123" s="210" t="s">
        <v>135</v>
      </c>
      <c r="I123" s="211" t="s">
        <v>136</v>
      </c>
      <c r="J123" s="212" t="s">
        <v>121</v>
      </c>
      <c r="K123" s="213" t="s">
        <v>137</v>
      </c>
      <c r="L123" s="214"/>
      <c r="M123" s="100" t="s">
        <v>1</v>
      </c>
      <c r="N123" s="101" t="s">
        <v>43</v>
      </c>
      <c r="O123" s="101" t="s">
        <v>138</v>
      </c>
      <c r="P123" s="101" t="s">
        <v>139</v>
      </c>
      <c r="Q123" s="101" t="s">
        <v>140</v>
      </c>
      <c r="R123" s="101" t="s">
        <v>141</v>
      </c>
      <c r="S123" s="101" t="s">
        <v>142</v>
      </c>
      <c r="T123" s="102" t="s">
        <v>143</v>
      </c>
      <c r="U123" s="207"/>
      <c r="V123" s="207"/>
      <c r="W123" s="207"/>
      <c r="X123" s="207"/>
      <c r="Y123" s="207"/>
      <c r="Z123" s="207"/>
      <c r="AA123" s="207"/>
      <c r="AB123" s="207"/>
      <c r="AC123" s="207"/>
      <c r="AD123" s="207"/>
      <c r="AE123" s="207"/>
    </row>
    <row r="124" s="2" customFormat="1" ht="22.8" customHeight="1">
      <c r="A124" s="38"/>
      <c r="B124" s="39"/>
      <c r="C124" s="107" t="s">
        <v>122</v>
      </c>
      <c r="D124" s="40"/>
      <c r="E124" s="40"/>
      <c r="F124" s="40"/>
      <c r="G124" s="40"/>
      <c r="H124" s="40"/>
      <c r="I124" s="144"/>
      <c r="J124" s="215">
        <f>BK124</f>
        <v>0</v>
      </c>
      <c r="K124" s="40"/>
      <c r="L124" s="44"/>
      <c r="M124" s="103"/>
      <c r="N124" s="216"/>
      <c r="O124" s="104"/>
      <c r="P124" s="217">
        <f>P125+P346</f>
        <v>0</v>
      </c>
      <c r="Q124" s="104"/>
      <c r="R124" s="217">
        <f>R125+R346</f>
        <v>107.34523509</v>
      </c>
      <c r="S124" s="104"/>
      <c r="T124" s="218">
        <f>T125+T346</f>
        <v>90.863029999999995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78</v>
      </c>
      <c r="AU124" s="17" t="s">
        <v>123</v>
      </c>
      <c r="BK124" s="219">
        <f>BK125+BK346</f>
        <v>0</v>
      </c>
    </row>
    <row r="125" s="12" customFormat="1" ht="25.92" customHeight="1">
      <c r="A125" s="12"/>
      <c r="B125" s="220"/>
      <c r="C125" s="221"/>
      <c r="D125" s="222" t="s">
        <v>78</v>
      </c>
      <c r="E125" s="223" t="s">
        <v>144</v>
      </c>
      <c r="F125" s="223" t="s">
        <v>145</v>
      </c>
      <c r="G125" s="221"/>
      <c r="H125" s="221"/>
      <c r="I125" s="224"/>
      <c r="J125" s="225">
        <f>BK125</f>
        <v>0</v>
      </c>
      <c r="K125" s="221"/>
      <c r="L125" s="226"/>
      <c r="M125" s="227"/>
      <c r="N125" s="228"/>
      <c r="O125" s="228"/>
      <c r="P125" s="229">
        <f>P126+P250+P339</f>
        <v>0</v>
      </c>
      <c r="Q125" s="228"/>
      <c r="R125" s="229">
        <f>R126+R250+R339</f>
        <v>106.51875509</v>
      </c>
      <c r="S125" s="228"/>
      <c r="T125" s="230">
        <f>T126+T250+T339</f>
        <v>87.682400000000001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31" t="s">
        <v>87</v>
      </c>
      <c r="AT125" s="232" t="s">
        <v>78</v>
      </c>
      <c r="AU125" s="232" t="s">
        <v>79</v>
      </c>
      <c r="AY125" s="231" t="s">
        <v>146</v>
      </c>
      <c r="BK125" s="233">
        <f>BK126+BK250+BK339</f>
        <v>0</v>
      </c>
    </row>
    <row r="126" s="12" customFormat="1" ht="22.8" customHeight="1">
      <c r="A126" s="12"/>
      <c r="B126" s="220"/>
      <c r="C126" s="221"/>
      <c r="D126" s="222" t="s">
        <v>78</v>
      </c>
      <c r="E126" s="234" t="s">
        <v>147</v>
      </c>
      <c r="F126" s="234" t="s">
        <v>148</v>
      </c>
      <c r="G126" s="221"/>
      <c r="H126" s="221"/>
      <c r="I126" s="224"/>
      <c r="J126" s="235">
        <f>BK126</f>
        <v>0</v>
      </c>
      <c r="K126" s="221"/>
      <c r="L126" s="226"/>
      <c r="M126" s="227"/>
      <c r="N126" s="228"/>
      <c r="O126" s="228"/>
      <c r="P126" s="229">
        <f>SUM(P127:P249)</f>
        <v>0</v>
      </c>
      <c r="Q126" s="228"/>
      <c r="R126" s="229">
        <f>SUM(R127:R249)</f>
        <v>71.985315589999999</v>
      </c>
      <c r="S126" s="228"/>
      <c r="T126" s="230">
        <f>SUM(T127:T249)</f>
        <v>87.682400000000001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31" t="s">
        <v>87</v>
      </c>
      <c r="AT126" s="232" t="s">
        <v>78</v>
      </c>
      <c r="AU126" s="232" t="s">
        <v>87</v>
      </c>
      <c r="AY126" s="231" t="s">
        <v>146</v>
      </c>
      <c r="BK126" s="233">
        <f>SUM(BK127:BK249)</f>
        <v>0</v>
      </c>
    </row>
    <row r="127" s="2" customFormat="1" ht="24" customHeight="1">
      <c r="A127" s="38"/>
      <c r="B127" s="39"/>
      <c r="C127" s="236" t="s">
        <v>87</v>
      </c>
      <c r="D127" s="236" t="s">
        <v>149</v>
      </c>
      <c r="E127" s="237" t="s">
        <v>150</v>
      </c>
      <c r="F127" s="238" t="s">
        <v>151</v>
      </c>
      <c r="G127" s="239" t="s">
        <v>152</v>
      </c>
      <c r="H127" s="240">
        <v>1753.6479999999999</v>
      </c>
      <c r="I127" s="241"/>
      <c r="J127" s="242">
        <f>ROUND(I127*H127,2)</f>
        <v>0</v>
      </c>
      <c r="K127" s="243"/>
      <c r="L127" s="44"/>
      <c r="M127" s="244" t="s">
        <v>1</v>
      </c>
      <c r="N127" s="245" t="s">
        <v>45</v>
      </c>
      <c r="O127" s="91"/>
      <c r="P127" s="246">
        <f>O127*H127</f>
        <v>0</v>
      </c>
      <c r="Q127" s="246">
        <v>0</v>
      </c>
      <c r="R127" s="246">
        <f>Q127*H127</f>
        <v>0</v>
      </c>
      <c r="S127" s="246">
        <v>0.050000000000000003</v>
      </c>
      <c r="T127" s="247">
        <f>S127*H127</f>
        <v>87.682400000000001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48" t="s">
        <v>153</v>
      </c>
      <c r="AT127" s="248" t="s">
        <v>149</v>
      </c>
      <c r="AU127" s="248" t="s">
        <v>154</v>
      </c>
      <c r="AY127" s="17" t="s">
        <v>146</v>
      </c>
      <c r="BE127" s="249">
        <f>IF(N127="základná",J127,0)</f>
        <v>0</v>
      </c>
      <c r="BF127" s="249">
        <f>IF(N127="znížená",J127,0)</f>
        <v>0</v>
      </c>
      <c r="BG127" s="249">
        <f>IF(N127="zákl. prenesená",J127,0)</f>
        <v>0</v>
      </c>
      <c r="BH127" s="249">
        <f>IF(N127="zníž. prenesená",J127,0)</f>
        <v>0</v>
      </c>
      <c r="BI127" s="249">
        <f>IF(N127="nulová",J127,0)</f>
        <v>0</v>
      </c>
      <c r="BJ127" s="17" t="s">
        <v>154</v>
      </c>
      <c r="BK127" s="249">
        <f>ROUND(I127*H127,2)</f>
        <v>0</v>
      </c>
      <c r="BL127" s="17" t="s">
        <v>153</v>
      </c>
      <c r="BM127" s="248" t="s">
        <v>155</v>
      </c>
    </row>
    <row r="128" s="2" customFormat="1" ht="16.5" customHeight="1">
      <c r="A128" s="38"/>
      <c r="B128" s="39"/>
      <c r="C128" s="236" t="s">
        <v>154</v>
      </c>
      <c r="D128" s="236" t="s">
        <v>149</v>
      </c>
      <c r="E128" s="237" t="s">
        <v>156</v>
      </c>
      <c r="F128" s="238" t="s">
        <v>157</v>
      </c>
      <c r="G128" s="239" t="s">
        <v>152</v>
      </c>
      <c r="H128" s="240">
        <v>2114.473</v>
      </c>
      <c r="I128" s="241"/>
      <c r="J128" s="242">
        <f>ROUND(I128*H128,2)</f>
        <v>0</v>
      </c>
      <c r="K128" s="243"/>
      <c r="L128" s="44"/>
      <c r="M128" s="244" t="s">
        <v>1</v>
      </c>
      <c r="N128" s="245" t="s">
        <v>45</v>
      </c>
      <c r="O128" s="91"/>
      <c r="P128" s="246">
        <f>O128*H128</f>
        <v>0</v>
      </c>
      <c r="Q128" s="246">
        <v>0</v>
      </c>
      <c r="R128" s="246">
        <f>Q128*H128</f>
        <v>0</v>
      </c>
      <c r="S128" s="246">
        <v>0</v>
      </c>
      <c r="T128" s="24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48" t="s">
        <v>153</v>
      </c>
      <c r="AT128" s="248" t="s">
        <v>149</v>
      </c>
      <c r="AU128" s="248" t="s">
        <v>154</v>
      </c>
      <c r="AY128" s="17" t="s">
        <v>146</v>
      </c>
      <c r="BE128" s="249">
        <f>IF(N128="základná",J128,0)</f>
        <v>0</v>
      </c>
      <c r="BF128" s="249">
        <f>IF(N128="znížená",J128,0)</f>
        <v>0</v>
      </c>
      <c r="BG128" s="249">
        <f>IF(N128="zákl. prenesená",J128,0)</f>
        <v>0</v>
      </c>
      <c r="BH128" s="249">
        <f>IF(N128="zníž. prenesená",J128,0)</f>
        <v>0</v>
      </c>
      <c r="BI128" s="249">
        <f>IF(N128="nulová",J128,0)</f>
        <v>0</v>
      </c>
      <c r="BJ128" s="17" t="s">
        <v>154</v>
      </c>
      <c r="BK128" s="249">
        <f>ROUND(I128*H128,2)</f>
        <v>0</v>
      </c>
      <c r="BL128" s="17" t="s">
        <v>153</v>
      </c>
      <c r="BM128" s="248" t="s">
        <v>158</v>
      </c>
    </row>
    <row r="129" s="2" customFormat="1" ht="16.5" customHeight="1">
      <c r="A129" s="38"/>
      <c r="B129" s="39"/>
      <c r="C129" s="236" t="s">
        <v>159</v>
      </c>
      <c r="D129" s="236" t="s">
        <v>149</v>
      </c>
      <c r="E129" s="237" t="s">
        <v>160</v>
      </c>
      <c r="F129" s="238" t="s">
        <v>161</v>
      </c>
      <c r="G129" s="239" t="s">
        <v>152</v>
      </c>
      <c r="H129" s="240">
        <v>360.82499999999999</v>
      </c>
      <c r="I129" s="241"/>
      <c r="J129" s="242">
        <f>ROUND(I129*H129,2)</f>
        <v>0</v>
      </c>
      <c r="K129" s="243"/>
      <c r="L129" s="44"/>
      <c r="M129" s="244" t="s">
        <v>1</v>
      </c>
      <c r="N129" s="245" t="s">
        <v>45</v>
      </c>
      <c r="O129" s="91"/>
      <c r="P129" s="246">
        <f>O129*H129</f>
        <v>0</v>
      </c>
      <c r="Q129" s="246">
        <v>0.00019000000000000001</v>
      </c>
      <c r="R129" s="246">
        <f>Q129*H129</f>
        <v>0.06855675</v>
      </c>
      <c r="S129" s="246">
        <v>0</v>
      </c>
      <c r="T129" s="247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48" t="s">
        <v>153</v>
      </c>
      <c r="AT129" s="248" t="s">
        <v>149</v>
      </c>
      <c r="AU129" s="248" t="s">
        <v>154</v>
      </c>
      <c r="AY129" s="17" t="s">
        <v>146</v>
      </c>
      <c r="BE129" s="249">
        <f>IF(N129="základná",J129,0)</f>
        <v>0</v>
      </c>
      <c r="BF129" s="249">
        <f>IF(N129="znížená",J129,0)</f>
        <v>0</v>
      </c>
      <c r="BG129" s="249">
        <f>IF(N129="zákl. prenesená",J129,0)</f>
        <v>0</v>
      </c>
      <c r="BH129" s="249">
        <f>IF(N129="zníž. prenesená",J129,0)</f>
        <v>0</v>
      </c>
      <c r="BI129" s="249">
        <f>IF(N129="nulová",J129,0)</f>
        <v>0</v>
      </c>
      <c r="BJ129" s="17" t="s">
        <v>154</v>
      </c>
      <c r="BK129" s="249">
        <f>ROUND(I129*H129,2)</f>
        <v>0</v>
      </c>
      <c r="BL129" s="17" t="s">
        <v>153</v>
      </c>
      <c r="BM129" s="248" t="s">
        <v>162</v>
      </c>
    </row>
    <row r="130" s="13" customFormat="1">
      <c r="A130" s="13"/>
      <c r="B130" s="250"/>
      <c r="C130" s="251"/>
      <c r="D130" s="252" t="s">
        <v>163</v>
      </c>
      <c r="E130" s="253" t="s">
        <v>1</v>
      </c>
      <c r="F130" s="254" t="s">
        <v>164</v>
      </c>
      <c r="G130" s="251"/>
      <c r="H130" s="253" t="s">
        <v>1</v>
      </c>
      <c r="I130" s="255"/>
      <c r="J130" s="251"/>
      <c r="K130" s="251"/>
      <c r="L130" s="256"/>
      <c r="M130" s="257"/>
      <c r="N130" s="258"/>
      <c r="O130" s="258"/>
      <c r="P130" s="258"/>
      <c r="Q130" s="258"/>
      <c r="R130" s="258"/>
      <c r="S130" s="258"/>
      <c r="T130" s="259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60" t="s">
        <v>163</v>
      </c>
      <c r="AU130" s="260" t="s">
        <v>154</v>
      </c>
      <c r="AV130" s="13" t="s">
        <v>87</v>
      </c>
      <c r="AW130" s="13" t="s">
        <v>33</v>
      </c>
      <c r="AX130" s="13" t="s">
        <v>79</v>
      </c>
      <c r="AY130" s="260" t="s">
        <v>146</v>
      </c>
    </row>
    <row r="131" s="14" customFormat="1">
      <c r="A131" s="14"/>
      <c r="B131" s="261"/>
      <c r="C131" s="262"/>
      <c r="D131" s="252" t="s">
        <v>163</v>
      </c>
      <c r="E131" s="263" t="s">
        <v>1</v>
      </c>
      <c r="F131" s="264" t="s">
        <v>165</v>
      </c>
      <c r="G131" s="262"/>
      <c r="H131" s="265">
        <v>113.84999999999999</v>
      </c>
      <c r="I131" s="266"/>
      <c r="J131" s="262"/>
      <c r="K131" s="262"/>
      <c r="L131" s="267"/>
      <c r="M131" s="268"/>
      <c r="N131" s="269"/>
      <c r="O131" s="269"/>
      <c r="P131" s="269"/>
      <c r="Q131" s="269"/>
      <c r="R131" s="269"/>
      <c r="S131" s="269"/>
      <c r="T131" s="27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71" t="s">
        <v>163</v>
      </c>
      <c r="AU131" s="271" t="s">
        <v>154</v>
      </c>
      <c r="AV131" s="14" t="s">
        <v>154</v>
      </c>
      <c r="AW131" s="14" t="s">
        <v>33</v>
      </c>
      <c r="AX131" s="14" t="s">
        <v>79</v>
      </c>
      <c r="AY131" s="271" t="s">
        <v>146</v>
      </c>
    </row>
    <row r="132" s="14" customFormat="1">
      <c r="A132" s="14"/>
      <c r="B132" s="261"/>
      <c r="C132" s="262"/>
      <c r="D132" s="252" t="s">
        <v>163</v>
      </c>
      <c r="E132" s="263" t="s">
        <v>1</v>
      </c>
      <c r="F132" s="264" t="s">
        <v>166</v>
      </c>
      <c r="G132" s="262"/>
      <c r="H132" s="265">
        <v>37.125</v>
      </c>
      <c r="I132" s="266"/>
      <c r="J132" s="262"/>
      <c r="K132" s="262"/>
      <c r="L132" s="267"/>
      <c r="M132" s="268"/>
      <c r="N132" s="269"/>
      <c r="O132" s="269"/>
      <c r="P132" s="269"/>
      <c r="Q132" s="269"/>
      <c r="R132" s="269"/>
      <c r="S132" s="269"/>
      <c r="T132" s="27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71" t="s">
        <v>163</v>
      </c>
      <c r="AU132" s="271" t="s">
        <v>154</v>
      </c>
      <c r="AV132" s="14" t="s">
        <v>154</v>
      </c>
      <c r="AW132" s="14" t="s">
        <v>33</v>
      </c>
      <c r="AX132" s="14" t="s">
        <v>79</v>
      </c>
      <c r="AY132" s="271" t="s">
        <v>146</v>
      </c>
    </row>
    <row r="133" s="14" customFormat="1">
      <c r="A133" s="14"/>
      <c r="B133" s="261"/>
      <c r="C133" s="262"/>
      <c r="D133" s="252" t="s">
        <v>163</v>
      </c>
      <c r="E133" s="263" t="s">
        <v>1</v>
      </c>
      <c r="F133" s="264" t="s">
        <v>167</v>
      </c>
      <c r="G133" s="262"/>
      <c r="H133" s="265">
        <v>3.4500000000000002</v>
      </c>
      <c r="I133" s="266"/>
      <c r="J133" s="262"/>
      <c r="K133" s="262"/>
      <c r="L133" s="267"/>
      <c r="M133" s="268"/>
      <c r="N133" s="269"/>
      <c r="O133" s="269"/>
      <c r="P133" s="269"/>
      <c r="Q133" s="269"/>
      <c r="R133" s="269"/>
      <c r="S133" s="269"/>
      <c r="T133" s="27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71" t="s">
        <v>163</v>
      </c>
      <c r="AU133" s="271" t="s">
        <v>154</v>
      </c>
      <c r="AV133" s="14" t="s">
        <v>154</v>
      </c>
      <c r="AW133" s="14" t="s">
        <v>33</v>
      </c>
      <c r="AX133" s="14" t="s">
        <v>79</v>
      </c>
      <c r="AY133" s="271" t="s">
        <v>146</v>
      </c>
    </row>
    <row r="134" s="13" customFormat="1">
      <c r="A134" s="13"/>
      <c r="B134" s="250"/>
      <c r="C134" s="251"/>
      <c r="D134" s="252" t="s">
        <v>163</v>
      </c>
      <c r="E134" s="253" t="s">
        <v>1</v>
      </c>
      <c r="F134" s="254" t="s">
        <v>168</v>
      </c>
      <c r="G134" s="251"/>
      <c r="H134" s="253" t="s">
        <v>1</v>
      </c>
      <c r="I134" s="255"/>
      <c r="J134" s="251"/>
      <c r="K134" s="251"/>
      <c r="L134" s="256"/>
      <c r="M134" s="257"/>
      <c r="N134" s="258"/>
      <c r="O134" s="258"/>
      <c r="P134" s="258"/>
      <c r="Q134" s="258"/>
      <c r="R134" s="258"/>
      <c r="S134" s="258"/>
      <c r="T134" s="25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60" t="s">
        <v>163</v>
      </c>
      <c r="AU134" s="260" t="s">
        <v>154</v>
      </c>
      <c r="AV134" s="13" t="s">
        <v>87</v>
      </c>
      <c r="AW134" s="13" t="s">
        <v>33</v>
      </c>
      <c r="AX134" s="13" t="s">
        <v>79</v>
      </c>
      <c r="AY134" s="260" t="s">
        <v>146</v>
      </c>
    </row>
    <row r="135" s="13" customFormat="1">
      <c r="A135" s="13"/>
      <c r="B135" s="250"/>
      <c r="C135" s="251"/>
      <c r="D135" s="252" t="s">
        <v>163</v>
      </c>
      <c r="E135" s="253" t="s">
        <v>1</v>
      </c>
      <c r="F135" s="254" t="s">
        <v>169</v>
      </c>
      <c r="G135" s="251"/>
      <c r="H135" s="253" t="s">
        <v>1</v>
      </c>
      <c r="I135" s="255"/>
      <c r="J135" s="251"/>
      <c r="K135" s="251"/>
      <c r="L135" s="256"/>
      <c r="M135" s="257"/>
      <c r="N135" s="258"/>
      <c r="O135" s="258"/>
      <c r="P135" s="258"/>
      <c r="Q135" s="258"/>
      <c r="R135" s="258"/>
      <c r="S135" s="258"/>
      <c r="T135" s="259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60" t="s">
        <v>163</v>
      </c>
      <c r="AU135" s="260" t="s">
        <v>154</v>
      </c>
      <c r="AV135" s="13" t="s">
        <v>87</v>
      </c>
      <c r="AW135" s="13" t="s">
        <v>33</v>
      </c>
      <c r="AX135" s="13" t="s">
        <v>79</v>
      </c>
      <c r="AY135" s="260" t="s">
        <v>146</v>
      </c>
    </row>
    <row r="136" s="14" customFormat="1">
      <c r="A136" s="14"/>
      <c r="B136" s="261"/>
      <c r="C136" s="262"/>
      <c r="D136" s="252" t="s">
        <v>163</v>
      </c>
      <c r="E136" s="263" t="s">
        <v>1</v>
      </c>
      <c r="F136" s="264" t="s">
        <v>170</v>
      </c>
      <c r="G136" s="262"/>
      <c r="H136" s="265">
        <v>14.85</v>
      </c>
      <c r="I136" s="266"/>
      <c r="J136" s="262"/>
      <c r="K136" s="262"/>
      <c r="L136" s="267"/>
      <c r="M136" s="268"/>
      <c r="N136" s="269"/>
      <c r="O136" s="269"/>
      <c r="P136" s="269"/>
      <c r="Q136" s="269"/>
      <c r="R136" s="269"/>
      <c r="S136" s="269"/>
      <c r="T136" s="27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71" t="s">
        <v>163</v>
      </c>
      <c r="AU136" s="271" t="s">
        <v>154</v>
      </c>
      <c r="AV136" s="14" t="s">
        <v>154</v>
      </c>
      <c r="AW136" s="14" t="s">
        <v>33</v>
      </c>
      <c r="AX136" s="14" t="s">
        <v>79</v>
      </c>
      <c r="AY136" s="271" t="s">
        <v>146</v>
      </c>
    </row>
    <row r="137" s="14" customFormat="1">
      <c r="A137" s="14"/>
      <c r="B137" s="261"/>
      <c r="C137" s="262"/>
      <c r="D137" s="252" t="s">
        <v>163</v>
      </c>
      <c r="E137" s="263" t="s">
        <v>1</v>
      </c>
      <c r="F137" s="264" t="s">
        <v>171</v>
      </c>
      <c r="G137" s="262"/>
      <c r="H137" s="265">
        <v>1.7250000000000001</v>
      </c>
      <c r="I137" s="266"/>
      <c r="J137" s="262"/>
      <c r="K137" s="262"/>
      <c r="L137" s="267"/>
      <c r="M137" s="268"/>
      <c r="N137" s="269"/>
      <c r="O137" s="269"/>
      <c r="P137" s="269"/>
      <c r="Q137" s="269"/>
      <c r="R137" s="269"/>
      <c r="S137" s="269"/>
      <c r="T137" s="27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71" t="s">
        <v>163</v>
      </c>
      <c r="AU137" s="271" t="s">
        <v>154</v>
      </c>
      <c r="AV137" s="14" t="s">
        <v>154</v>
      </c>
      <c r="AW137" s="14" t="s">
        <v>33</v>
      </c>
      <c r="AX137" s="14" t="s">
        <v>79</v>
      </c>
      <c r="AY137" s="271" t="s">
        <v>146</v>
      </c>
    </row>
    <row r="138" s="13" customFormat="1">
      <c r="A138" s="13"/>
      <c r="B138" s="250"/>
      <c r="C138" s="251"/>
      <c r="D138" s="252" t="s">
        <v>163</v>
      </c>
      <c r="E138" s="253" t="s">
        <v>1</v>
      </c>
      <c r="F138" s="254" t="s">
        <v>172</v>
      </c>
      <c r="G138" s="251"/>
      <c r="H138" s="253" t="s">
        <v>1</v>
      </c>
      <c r="I138" s="255"/>
      <c r="J138" s="251"/>
      <c r="K138" s="251"/>
      <c r="L138" s="256"/>
      <c r="M138" s="257"/>
      <c r="N138" s="258"/>
      <c r="O138" s="258"/>
      <c r="P138" s="258"/>
      <c r="Q138" s="258"/>
      <c r="R138" s="258"/>
      <c r="S138" s="258"/>
      <c r="T138" s="25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0" t="s">
        <v>163</v>
      </c>
      <c r="AU138" s="260" t="s">
        <v>154</v>
      </c>
      <c r="AV138" s="13" t="s">
        <v>87</v>
      </c>
      <c r="AW138" s="13" t="s">
        <v>33</v>
      </c>
      <c r="AX138" s="13" t="s">
        <v>79</v>
      </c>
      <c r="AY138" s="260" t="s">
        <v>146</v>
      </c>
    </row>
    <row r="139" s="14" customFormat="1">
      <c r="A139" s="14"/>
      <c r="B139" s="261"/>
      <c r="C139" s="262"/>
      <c r="D139" s="252" t="s">
        <v>163</v>
      </c>
      <c r="E139" s="263" t="s">
        <v>1</v>
      </c>
      <c r="F139" s="264" t="s">
        <v>173</v>
      </c>
      <c r="G139" s="262"/>
      <c r="H139" s="265">
        <v>127.95</v>
      </c>
      <c r="I139" s="266"/>
      <c r="J139" s="262"/>
      <c r="K139" s="262"/>
      <c r="L139" s="267"/>
      <c r="M139" s="268"/>
      <c r="N139" s="269"/>
      <c r="O139" s="269"/>
      <c r="P139" s="269"/>
      <c r="Q139" s="269"/>
      <c r="R139" s="269"/>
      <c r="S139" s="269"/>
      <c r="T139" s="27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71" t="s">
        <v>163</v>
      </c>
      <c r="AU139" s="271" t="s">
        <v>154</v>
      </c>
      <c r="AV139" s="14" t="s">
        <v>154</v>
      </c>
      <c r="AW139" s="14" t="s">
        <v>33</v>
      </c>
      <c r="AX139" s="14" t="s">
        <v>79</v>
      </c>
      <c r="AY139" s="271" t="s">
        <v>146</v>
      </c>
    </row>
    <row r="140" s="14" customFormat="1">
      <c r="A140" s="14"/>
      <c r="B140" s="261"/>
      <c r="C140" s="262"/>
      <c r="D140" s="252" t="s">
        <v>163</v>
      </c>
      <c r="E140" s="263" t="s">
        <v>1</v>
      </c>
      <c r="F140" s="264" t="s">
        <v>174</v>
      </c>
      <c r="G140" s="262"/>
      <c r="H140" s="265">
        <v>24.75</v>
      </c>
      <c r="I140" s="266"/>
      <c r="J140" s="262"/>
      <c r="K140" s="262"/>
      <c r="L140" s="267"/>
      <c r="M140" s="268"/>
      <c r="N140" s="269"/>
      <c r="O140" s="269"/>
      <c r="P140" s="269"/>
      <c r="Q140" s="269"/>
      <c r="R140" s="269"/>
      <c r="S140" s="269"/>
      <c r="T140" s="27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71" t="s">
        <v>163</v>
      </c>
      <c r="AU140" s="271" t="s">
        <v>154</v>
      </c>
      <c r="AV140" s="14" t="s">
        <v>154</v>
      </c>
      <c r="AW140" s="14" t="s">
        <v>33</v>
      </c>
      <c r="AX140" s="14" t="s">
        <v>79</v>
      </c>
      <c r="AY140" s="271" t="s">
        <v>146</v>
      </c>
    </row>
    <row r="141" s="14" customFormat="1">
      <c r="A141" s="14"/>
      <c r="B141" s="261"/>
      <c r="C141" s="262"/>
      <c r="D141" s="252" t="s">
        <v>163</v>
      </c>
      <c r="E141" s="263" t="s">
        <v>1</v>
      </c>
      <c r="F141" s="264" t="s">
        <v>175</v>
      </c>
      <c r="G141" s="262"/>
      <c r="H141" s="265">
        <v>37.125</v>
      </c>
      <c r="I141" s="266"/>
      <c r="J141" s="262"/>
      <c r="K141" s="262"/>
      <c r="L141" s="267"/>
      <c r="M141" s="268"/>
      <c r="N141" s="269"/>
      <c r="O141" s="269"/>
      <c r="P141" s="269"/>
      <c r="Q141" s="269"/>
      <c r="R141" s="269"/>
      <c r="S141" s="269"/>
      <c r="T141" s="27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71" t="s">
        <v>163</v>
      </c>
      <c r="AU141" s="271" t="s">
        <v>154</v>
      </c>
      <c r="AV141" s="14" t="s">
        <v>154</v>
      </c>
      <c r="AW141" s="14" t="s">
        <v>33</v>
      </c>
      <c r="AX141" s="14" t="s">
        <v>79</v>
      </c>
      <c r="AY141" s="271" t="s">
        <v>146</v>
      </c>
    </row>
    <row r="142" s="13" customFormat="1">
      <c r="A142" s="13"/>
      <c r="B142" s="250"/>
      <c r="C142" s="251"/>
      <c r="D142" s="252" t="s">
        <v>163</v>
      </c>
      <c r="E142" s="253" t="s">
        <v>1</v>
      </c>
      <c r="F142" s="254" t="s">
        <v>176</v>
      </c>
      <c r="G142" s="251"/>
      <c r="H142" s="253" t="s">
        <v>1</v>
      </c>
      <c r="I142" s="255"/>
      <c r="J142" s="251"/>
      <c r="K142" s="251"/>
      <c r="L142" s="256"/>
      <c r="M142" s="257"/>
      <c r="N142" s="258"/>
      <c r="O142" s="258"/>
      <c r="P142" s="258"/>
      <c r="Q142" s="258"/>
      <c r="R142" s="258"/>
      <c r="S142" s="258"/>
      <c r="T142" s="25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60" t="s">
        <v>163</v>
      </c>
      <c r="AU142" s="260" t="s">
        <v>154</v>
      </c>
      <c r="AV142" s="13" t="s">
        <v>87</v>
      </c>
      <c r="AW142" s="13" t="s">
        <v>33</v>
      </c>
      <c r="AX142" s="13" t="s">
        <v>79</v>
      </c>
      <c r="AY142" s="260" t="s">
        <v>146</v>
      </c>
    </row>
    <row r="143" s="13" customFormat="1">
      <c r="A143" s="13"/>
      <c r="B143" s="250"/>
      <c r="C143" s="251"/>
      <c r="D143" s="252" t="s">
        <v>163</v>
      </c>
      <c r="E143" s="253" t="s">
        <v>1</v>
      </c>
      <c r="F143" s="254" t="s">
        <v>177</v>
      </c>
      <c r="G143" s="251"/>
      <c r="H143" s="253" t="s">
        <v>1</v>
      </c>
      <c r="I143" s="255"/>
      <c r="J143" s="251"/>
      <c r="K143" s="251"/>
      <c r="L143" s="256"/>
      <c r="M143" s="257"/>
      <c r="N143" s="258"/>
      <c r="O143" s="258"/>
      <c r="P143" s="258"/>
      <c r="Q143" s="258"/>
      <c r="R143" s="258"/>
      <c r="S143" s="258"/>
      <c r="T143" s="25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60" t="s">
        <v>163</v>
      </c>
      <c r="AU143" s="260" t="s">
        <v>154</v>
      </c>
      <c r="AV143" s="13" t="s">
        <v>87</v>
      </c>
      <c r="AW143" s="13" t="s">
        <v>33</v>
      </c>
      <c r="AX143" s="13" t="s">
        <v>79</v>
      </c>
      <c r="AY143" s="260" t="s">
        <v>146</v>
      </c>
    </row>
    <row r="144" s="15" customFormat="1">
      <c r="A144" s="15"/>
      <c r="B144" s="272"/>
      <c r="C144" s="273"/>
      <c r="D144" s="252" t="s">
        <v>163</v>
      </c>
      <c r="E144" s="274" t="s">
        <v>1</v>
      </c>
      <c r="F144" s="275" t="s">
        <v>178</v>
      </c>
      <c r="G144" s="273"/>
      <c r="H144" s="276">
        <v>360.82499999999999</v>
      </c>
      <c r="I144" s="277"/>
      <c r="J144" s="273"/>
      <c r="K144" s="273"/>
      <c r="L144" s="278"/>
      <c r="M144" s="279"/>
      <c r="N144" s="280"/>
      <c r="O144" s="280"/>
      <c r="P144" s="280"/>
      <c r="Q144" s="280"/>
      <c r="R144" s="280"/>
      <c r="S144" s="280"/>
      <c r="T144" s="281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82" t="s">
        <v>163</v>
      </c>
      <c r="AU144" s="282" t="s">
        <v>154</v>
      </c>
      <c r="AV144" s="15" t="s">
        <v>153</v>
      </c>
      <c r="AW144" s="15" t="s">
        <v>33</v>
      </c>
      <c r="AX144" s="15" t="s">
        <v>87</v>
      </c>
      <c r="AY144" s="282" t="s">
        <v>146</v>
      </c>
    </row>
    <row r="145" s="2" customFormat="1" ht="24" customHeight="1">
      <c r="A145" s="38"/>
      <c r="B145" s="39"/>
      <c r="C145" s="236" t="s">
        <v>153</v>
      </c>
      <c r="D145" s="236" t="s">
        <v>149</v>
      </c>
      <c r="E145" s="237" t="s">
        <v>179</v>
      </c>
      <c r="F145" s="238" t="s">
        <v>180</v>
      </c>
      <c r="G145" s="239" t="s">
        <v>152</v>
      </c>
      <c r="H145" s="240">
        <v>1753.6479999999999</v>
      </c>
      <c r="I145" s="241"/>
      <c r="J145" s="242">
        <f>ROUND(I145*H145,2)</f>
        <v>0</v>
      </c>
      <c r="K145" s="243"/>
      <c r="L145" s="44"/>
      <c r="M145" s="244" t="s">
        <v>1</v>
      </c>
      <c r="N145" s="245" t="s">
        <v>45</v>
      </c>
      <c r="O145" s="91"/>
      <c r="P145" s="246">
        <f>O145*H145</f>
        <v>0</v>
      </c>
      <c r="Q145" s="246">
        <v>0.00021000000000000001</v>
      </c>
      <c r="R145" s="246">
        <f>Q145*H145</f>
        <v>0.36826608</v>
      </c>
      <c r="S145" s="246">
        <v>0</v>
      </c>
      <c r="T145" s="24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48" t="s">
        <v>153</v>
      </c>
      <c r="AT145" s="248" t="s">
        <v>149</v>
      </c>
      <c r="AU145" s="248" t="s">
        <v>154</v>
      </c>
      <c r="AY145" s="17" t="s">
        <v>146</v>
      </c>
      <c r="BE145" s="249">
        <f>IF(N145="základná",J145,0)</f>
        <v>0</v>
      </c>
      <c r="BF145" s="249">
        <f>IF(N145="znížená",J145,0)</f>
        <v>0</v>
      </c>
      <c r="BG145" s="249">
        <f>IF(N145="zákl. prenesená",J145,0)</f>
        <v>0</v>
      </c>
      <c r="BH145" s="249">
        <f>IF(N145="zníž. prenesená",J145,0)</f>
        <v>0</v>
      </c>
      <c r="BI145" s="249">
        <f>IF(N145="nulová",J145,0)</f>
        <v>0</v>
      </c>
      <c r="BJ145" s="17" t="s">
        <v>154</v>
      </c>
      <c r="BK145" s="249">
        <f>ROUND(I145*H145,2)</f>
        <v>0</v>
      </c>
      <c r="BL145" s="17" t="s">
        <v>153</v>
      </c>
      <c r="BM145" s="248" t="s">
        <v>181</v>
      </c>
    </row>
    <row r="146" s="2" customFormat="1" ht="36" customHeight="1">
      <c r="A146" s="38"/>
      <c r="B146" s="39"/>
      <c r="C146" s="236" t="s">
        <v>182</v>
      </c>
      <c r="D146" s="236" t="s">
        <v>149</v>
      </c>
      <c r="E146" s="237" t="s">
        <v>183</v>
      </c>
      <c r="F146" s="238" t="s">
        <v>184</v>
      </c>
      <c r="G146" s="239" t="s">
        <v>152</v>
      </c>
      <c r="H146" s="240">
        <v>1753.6479999999999</v>
      </c>
      <c r="I146" s="241"/>
      <c r="J146" s="242">
        <f>ROUND(I146*H146,2)</f>
        <v>0</v>
      </c>
      <c r="K146" s="243"/>
      <c r="L146" s="44"/>
      <c r="M146" s="244" t="s">
        <v>1</v>
      </c>
      <c r="N146" s="245" t="s">
        <v>45</v>
      </c>
      <c r="O146" s="91"/>
      <c r="P146" s="246">
        <f>O146*H146</f>
        <v>0</v>
      </c>
      <c r="Q146" s="246">
        <v>0.0064000000000000003</v>
      </c>
      <c r="R146" s="246">
        <f>Q146*H146</f>
        <v>11.223347199999999</v>
      </c>
      <c r="S146" s="246">
        <v>0</v>
      </c>
      <c r="T146" s="24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8" t="s">
        <v>153</v>
      </c>
      <c r="AT146" s="248" t="s">
        <v>149</v>
      </c>
      <c r="AU146" s="248" t="s">
        <v>154</v>
      </c>
      <c r="AY146" s="17" t="s">
        <v>146</v>
      </c>
      <c r="BE146" s="249">
        <f>IF(N146="základná",J146,0)</f>
        <v>0</v>
      </c>
      <c r="BF146" s="249">
        <f>IF(N146="znížená",J146,0)</f>
        <v>0</v>
      </c>
      <c r="BG146" s="249">
        <f>IF(N146="zákl. prenesená",J146,0)</f>
        <v>0</v>
      </c>
      <c r="BH146" s="249">
        <f>IF(N146="zníž. prenesená",J146,0)</f>
        <v>0</v>
      </c>
      <c r="BI146" s="249">
        <f>IF(N146="nulová",J146,0)</f>
        <v>0</v>
      </c>
      <c r="BJ146" s="17" t="s">
        <v>154</v>
      </c>
      <c r="BK146" s="249">
        <f>ROUND(I146*H146,2)</f>
        <v>0</v>
      </c>
      <c r="BL146" s="17" t="s">
        <v>153</v>
      </c>
      <c r="BM146" s="248" t="s">
        <v>185</v>
      </c>
    </row>
    <row r="147" s="2" customFormat="1" ht="24" customHeight="1">
      <c r="A147" s="38"/>
      <c r="B147" s="39"/>
      <c r="C147" s="236" t="s">
        <v>147</v>
      </c>
      <c r="D147" s="236" t="s">
        <v>149</v>
      </c>
      <c r="E147" s="237" t="s">
        <v>186</v>
      </c>
      <c r="F147" s="238" t="s">
        <v>187</v>
      </c>
      <c r="G147" s="239" t="s">
        <v>152</v>
      </c>
      <c r="H147" s="240">
        <v>175.36500000000001</v>
      </c>
      <c r="I147" s="241"/>
      <c r="J147" s="242">
        <f>ROUND(I147*H147,2)</f>
        <v>0</v>
      </c>
      <c r="K147" s="243"/>
      <c r="L147" s="44"/>
      <c r="M147" s="244" t="s">
        <v>1</v>
      </c>
      <c r="N147" s="245" t="s">
        <v>45</v>
      </c>
      <c r="O147" s="91"/>
      <c r="P147" s="246">
        <f>O147*H147</f>
        <v>0</v>
      </c>
      <c r="Q147" s="246">
        <v>0.0064000000000000003</v>
      </c>
      <c r="R147" s="246">
        <f>Q147*H147</f>
        <v>1.1223360000000002</v>
      </c>
      <c r="S147" s="246">
        <v>0</v>
      </c>
      <c r="T147" s="24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48" t="s">
        <v>153</v>
      </c>
      <c r="AT147" s="248" t="s">
        <v>149</v>
      </c>
      <c r="AU147" s="248" t="s">
        <v>154</v>
      </c>
      <c r="AY147" s="17" t="s">
        <v>146</v>
      </c>
      <c r="BE147" s="249">
        <f>IF(N147="základná",J147,0)</f>
        <v>0</v>
      </c>
      <c r="BF147" s="249">
        <f>IF(N147="znížená",J147,0)</f>
        <v>0</v>
      </c>
      <c r="BG147" s="249">
        <f>IF(N147="zákl. prenesená",J147,0)</f>
        <v>0</v>
      </c>
      <c r="BH147" s="249">
        <f>IF(N147="zníž. prenesená",J147,0)</f>
        <v>0</v>
      </c>
      <c r="BI147" s="249">
        <f>IF(N147="nulová",J147,0)</f>
        <v>0</v>
      </c>
      <c r="BJ147" s="17" t="s">
        <v>154</v>
      </c>
      <c r="BK147" s="249">
        <f>ROUND(I147*H147,2)</f>
        <v>0</v>
      </c>
      <c r="BL147" s="17" t="s">
        <v>153</v>
      </c>
      <c r="BM147" s="248" t="s">
        <v>188</v>
      </c>
    </row>
    <row r="148" s="14" customFormat="1">
      <c r="A148" s="14"/>
      <c r="B148" s="261"/>
      <c r="C148" s="262"/>
      <c r="D148" s="252" t="s">
        <v>163</v>
      </c>
      <c r="E148" s="262"/>
      <c r="F148" s="264" t="s">
        <v>189</v>
      </c>
      <c r="G148" s="262"/>
      <c r="H148" s="265">
        <v>175.36500000000001</v>
      </c>
      <c r="I148" s="266"/>
      <c r="J148" s="262"/>
      <c r="K148" s="262"/>
      <c r="L148" s="267"/>
      <c r="M148" s="268"/>
      <c r="N148" s="269"/>
      <c r="O148" s="269"/>
      <c r="P148" s="269"/>
      <c r="Q148" s="269"/>
      <c r="R148" s="269"/>
      <c r="S148" s="269"/>
      <c r="T148" s="27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71" t="s">
        <v>163</v>
      </c>
      <c r="AU148" s="271" t="s">
        <v>154</v>
      </c>
      <c r="AV148" s="14" t="s">
        <v>154</v>
      </c>
      <c r="AW148" s="14" t="s">
        <v>4</v>
      </c>
      <c r="AX148" s="14" t="s">
        <v>87</v>
      </c>
      <c r="AY148" s="271" t="s">
        <v>146</v>
      </c>
    </row>
    <row r="149" s="2" customFormat="1" ht="48" customHeight="1">
      <c r="A149" s="38"/>
      <c r="B149" s="39"/>
      <c r="C149" s="236" t="s">
        <v>190</v>
      </c>
      <c r="D149" s="236" t="s">
        <v>149</v>
      </c>
      <c r="E149" s="237" t="s">
        <v>191</v>
      </c>
      <c r="F149" s="238" t="s">
        <v>192</v>
      </c>
      <c r="G149" s="239" t="s">
        <v>152</v>
      </c>
      <c r="H149" s="240">
        <v>350.73000000000002</v>
      </c>
      <c r="I149" s="241"/>
      <c r="J149" s="242">
        <f>ROUND(I149*H149,2)</f>
        <v>0</v>
      </c>
      <c r="K149" s="243"/>
      <c r="L149" s="44"/>
      <c r="M149" s="244" t="s">
        <v>1</v>
      </c>
      <c r="N149" s="245" t="s">
        <v>45</v>
      </c>
      <c r="O149" s="91"/>
      <c r="P149" s="246">
        <f>O149*H149</f>
        <v>0</v>
      </c>
      <c r="Q149" s="246">
        <v>0.00415</v>
      </c>
      <c r="R149" s="246">
        <f>Q149*H149</f>
        <v>1.4555295000000001</v>
      </c>
      <c r="S149" s="246">
        <v>0</v>
      </c>
      <c r="T149" s="24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48" t="s">
        <v>153</v>
      </c>
      <c r="AT149" s="248" t="s">
        <v>149</v>
      </c>
      <c r="AU149" s="248" t="s">
        <v>154</v>
      </c>
      <c r="AY149" s="17" t="s">
        <v>146</v>
      </c>
      <c r="BE149" s="249">
        <f>IF(N149="základná",J149,0)</f>
        <v>0</v>
      </c>
      <c r="BF149" s="249">
        <f>IF(N149="znížená",J149,0)</f>
        <v>0</v>
      </c>
      <c r="BG149" s="249">
        <f>IF(N149="zákl. prenesená",J149,0)</f>
        <v>0</v>
      </c>
      <c r="BH149" s="249">
        <f>IF(N149="zníž. prenesená",J149,0)</f>
        <v>0</v>
      </c>
      <c r="BI149" s="249">
        <f>IF(N149="nulová",J149,0)</f>
        <v>0</v>
      </c>
      <c r="BJ149" s="17" t="s">
        <v>154</v>
      </c>
      <c r="BK149" s="249">
        <f>ROUND(I149*H149,2)</f>
        <v>0</v>
      </c>
      <c r="BL149" s="17" t="s">
        <v>153</v>
      </c>
      <c r="BM149" s="248" t="s">
        <v>193</v>
      </c>
    </row>
    <row r="150" s="14" customFormat="1">
      <c r="A150" s="14"/>
      <c r="B150" s="261"/>
      <c r="C150" s="262"/>
      <c r="D150" s="252" t="s">
        <v>163</v>
      </c>
      <c r="E150" s="262"/>
      <c r="F150" s="264" t="s">
        <v>194</v>
      </c>
      <c r="G150" s="262"/>
      <c r="H150" s="265">
        <v>350.73000000000002</v>
      </c>
      <c r="I150" s="266"/>
      <c r="J150" s="262"/>
      <c r="K150" s="262"/>
      <c r="L150" s="267"/>
      <c r="M150" s="268"/>
      <c r="N150" s="269"/>
      <c r="O150" s="269"/>
      <c r="P150" s="269"/>
      <c r="Q150" s="269"/>
      <c r="R150" s="269"/>
      <c r="S150" s="269"/>
      <c r="T150" s="27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71" t="s">
        <v>163</v>
      </c>
      <c r="AU150" s="271" t="s">
        <v>154</v>
      </c>
      <c r="AV150" s="14" t="s">
        <v>154</v>
      </c>
      <c r="AW150" s="14" t="s">
        <v>4</v>
      </c>
      <c r="AX150" s="14" t="s">
        <v>87</v>
      </c>
      <c r="AY150" s="271" t="s">
        <v>146</v>
      </c>
    </row>
    <row r="151" s="2" customFormat="1" ht="24" customHeight="1">
      <c r="A151" s="38"/>
      <c r="B151" s="39"/>
      <c r="C151" s="236" t="s">
        <v>195</v>
      </c>
      <c r="D151" s="236" t="s">
        <v>149</v>
      </c>
      <c r="E151" s="237" t="s">
        <v>196</v>
      </c>
      <c r="F151" s="238" t="s">
        <v>197</v>
      </c>
      <c r="G151" s="239" t="s">
        <v>198</v>
      </c>
      <c r="H151" s="240">
        <v>192</v>
      </c>
      <c r="I151" s="241"/>
      <c r="J151" s="242">
        <f>ROUND(I151*H151,2)</f>
        <v>0</v>
      </c>
      <c r="K151" s="243"/>
      <c r="L151" s="44"/>
      <c r="M151" s="244" t="s">
        <v>1</v>
      </c>
      <c r="N151" s="245" t="s">
        <v>45</v>
      </c>
      <c r="O151" s="91"/>
      <c r="P151" s="246">
        <f>O151*H151</f>
        <v>0</v>
      </c>
      <c r="Q151" s="246">
        <v>0.00052999999999999998</v>
      </c>
      <c r="R151" s="246">
        <f>Q151*H151</f>
        <v>0.10175999999999999</v>
      </c>
      <c r="S151" s="246">
        <v>0</v>
      </c>
      <c r="T151" s="24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48" t="s">
        <v>153</v>
      </c>
      <c r="AT151" s="248" t="s">
        <v>149</v>
      </c>
      <c r="AU151" s="248" t="s">
        <v>154</v>
      </c>
      <c r="AY151" s="17" t="s">
        <v>146</v>
      </c>
      <c r="BE151" s="249">
        <f>IF(N151="základná",J151,0)</f>
        <v>0</v>
      </c>
      <c r="BF151" s="249">
        <f>IF(N151="znížená",J151,0)</f>
        <v>0</v>
      </c>
      <c r="BG151" s="249">
        <f>IF(N151="zákl. prenesená",J151,0)</f>
        <v>0</v>
      </c>
      <c r="BH151" s="249">
        <f>IF(N151="zníž. prenesená",J151,0)</f>
        <v>0</v>
      </c>
      <c r="BI151" s="249">
        <f>IF(N151="nulová",J151,0)</f>
        <v>0</v>
      </c>
      <c r="BJ151" s="17" t="s">
        <v>154</v>
      </c>
      <c r="BK151" s="249">
        <f>ROUND(I151*H151,2)</f>
        <v>0</v>
      </c>
      <c r="BL151" s="17" t="s">
        <v>153</v>
      </c>
      <c r="BM151" s="248" t="s">
        <v>199</v>
      </c>
    </row>
    <row r="152" s="2" customFormat="1" ht="36" customHeight="1">
      <c r="A152" s="38"/>
      <c r="B152" s="39"/>
      <c r="C152" s="236" t="s">
        <v>200</v>
      </c>
      <c r="D152" s="236" t="s">
        <v>149</v>
      </c>
      <c r="E152" s="237" t="s">
        <v>201</v>
      </c>
      <c r="F152" s="238" t="s">
        <v>202</v>
      </c>
      <c r="G152" s="239" t="s">
        <v>198</v>
      </c>
      <c r="H152" s="240">
        <v>272.74000000000001</v>
      </c>
      <c r="I152" s="241"/>
      <c r="J152" s="242">
        <f>ROUND(I152*H152,2)</f>
        <v>0</v>
      </c>
      <c r="K152" s="243"/>
      <c r="L152" s="44"/>
      <c r="M152" s="244" t="s">
        <v>1</v>
      </c>
      <c r="N152" s="245" t="s">
        <v>45</v>
      </c>
      <c r="O152" s="91"/>
      <c r="P152" s="246">
        <f>O152*H152</f>
        <v>0</v>
      </c>
      <c r="Q152" s="246">
        <v>0.00052999999999999998</v>
      </c>
      <c r="R152" s="246">
        <f>Q152*H152</f>
        <v>0.14455219999999999</v>
      </c>
      <c r="S152" s="246">
        <v>0</v>
      </c>
      <c r="T152" s="24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48" t="s">
        <v>153</v>
      </c>
      <c r="AT152" s="248" t="s">
        <v>149</v>
      </c>
      <c r="AU152" s="248" t="s">
        <v>154</v>
      </c>
      <c r="AY152" s="17" t="s">
        <v>146</v>
      </c>
      <c r="BE152" s="249">
        <f>IF(N152="základná",J152,0)</f>
        <v>0</v>
      </c>
      <c r="BF152" s="249">
        <f>IF(N152="znížená",J152,0)</f>
        <v>0</v>
      </c>
      <c r="BG152" s="249">
        <f>IF(N152="zákl. prenesená",J152,0)</f>
        <v>0</v>
      </c>
      <c r="BH152" s="249">
        <f>IF(N152="zníž. prenesená",J152,0)</f>
        <v>0</v>
      </c>
      <c r="BI152" s="249">
        <f>IF(N152="nulová",J152,0)</f>
        <v>0</v>
      </c>
      <c r="BJ152" s="17" t="s">
        <v>154</v>
      </c>
      <c r="BK152" s="249">
        <f>ROUND(I152*H152,2)</f>
        <v>0</v>
      </c>
      <c r="BL152" s="17" t="s">
        <v>153</v>
      </c>
      <c r="BM152" s="248" t="s">
        <v>203</v>
      </c>
    </row>
    <row r="153" s="14" customFormat="1">
      <c r="A153" s="14"/>
      <c r="B153" s="261"/>
      <c r="C153" s="262"/>
      <c r="D153" s="252" t="s">
        <v>163</v>
      </c>
      <c r="E153" s="263" t="s">
        <v>1</v>
      </c>
      <c r="F153" s="264" t="s">
        <v>204</v>
      </c>
      <c r="G153" s="262"/>
      <c r="H153" s="265">
        <v>196.24000000000001</v>
      </c>
      <c r="I153" s="266"/>
      <c r="J153" s="262"/>
      <c r="K153" s="262"/>
      <c r="L153" s="267"/>
      <c r="M153" s="268"/>
      <c r="N153" s="269"/>
      <c r="O153" s="269"/>
      <c r="P153" s="269"/>
      <c r="Q153" s="269"/>
      <c r="R153" s="269"/>
      <c r="S153" s="269"/>
      <c r="T153" s="27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1" t="s">
        <v>163</v>
      </c>
      <c r="AU153" s="271" t="s">
        <v>154</v>
      </c>
      <c r="AV153" s="14" t="s">
        <v>154</v>
      </c>
      <c r="AW153" s="14" t="s">
        <v>33</v>
      </c>
      <c r="AX153" s="14" t="s">
        <v>79</v>
      </c>
      <c r="AY153" s="271" t="s">
        <v>146</v>
      </c>
    </row>
    <row r="154" s="14" customFormat="1">
      <c r="A154" s="14"/>
      <c r="B154" s="261"/>
      <c r="C154" s="262"/>
      <c r="D154" s="252" t="s">
        <v>163</v>
      </c>
      <c r="E154" s="263" t="s">
        <v>1</v>
      </c>
      <c r="F154" s="264" t="s">
        <v>205</v>
      </c>
      <c r="G154" s="262"/>
      <c r="H154" s="265">
        <v>76.5</v>
      </c>
      <c r="I154" s="266"/>
      <c r="J154" s="262"/>
      <c r="K154" s="262"/>
      <c r="L154" s="267"/>
      <c r="M154" s="268"/>
      <c r="N154" s="269"/>
      <c r="O154" s="269"/>
      <c r="P154" s="269"/>
      <c r="Q154" s="269"/>
      <c r="R154" s="269"/>
      <c r="S154" s="269"/>
      <c r="T154" s="27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71" t="s">
        <v>163</v>
      </c>
      <c r="AU154" s="271" t="s">
        <v>154</v>
      </c>
      <c r="AV154" s="14" t="s">
        <v>154</v>
      </c>
      <c r="AW154" s="14" t="s">
        <v>33</v>
      </c>
      <c r="AX154" s="14" t="s">
        <v>79</v>
      </c>
      <c r="AY154" s="271" t="s">
        <v>146</v>
      </c>
    </row>
    <row r="155" s="15" customFormat="1">
      <c r="A155" s="15"/>
      <c r="B155" s="272"/>
      <c r="C155" s="273"/>
      <c r="D155" s="252" t="s">
        <v>163</v>
      </c>
      <c r="E155" s="274" t="s">
        <v>1</v>
      </c>
      <c r="F155" s="275" t="s">
        <v>178</v>
      </c>
      <c r="G155" s="273"/>
      <c r="H155" s="276">
        <v>272.74000000000001</v>
      </c>
      <c r="I155" s="277"/>
      <c r="J155" s="273"/>
      <c r="K155" s="273"/>
      <c r="L155" s="278"/>
      <c r="M155" s="279"/>
      <c r="N155" s="280"/>
      <c r="O155" s="280"/>
      <c r="P155" s="280"/>
      <c r="Q155" s="280"/>
      <c r="R155" s="280"/>
      <c r="S155" s="280"/>
      <c r="T155" s="281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82" t="s">
        <v>163</v>
      </c>
      <c r="AU155" s="282" t="s">
        <v>154</v>
      </c>
      <c r="AV155" s="15" t="s">
        <v>153</v>
      </c>
      <c r="AW155" s="15" t="s">
        <v>33</v>
      </c>
      <c r="AX155" s="15" t="s">
        <v>87</v>
      </c>
      <c r="AY155" s="282" t="s">
        <v>146</v>
      </c>
    </row>
    <row r="156" s="2" customFormat="1" ht="16.5" customHeight="1">
      <c r="A156" s="38"/>
      <c r="B156" s="39"/>
      <c r="C156" s="236" t="s">
        <v>206</v>
      </c>
      <c r="D156" s="236" t="s">
        <v>149</v>
      </c>
      <c r="E156" s="237" t="s">
        <v>207</v>
      </c>
      <c r="F156" s="238" t="s">
        <v>208</v>
      </c>
      <c r="G156" s="239" t="s">
        <v>198</v>
      </c>
      <c r="H156" s="240">
        <v>192</v>
      </c>
      <c r="I156" s="241"/>
      <c r="J156" s="242">
        <f>ROUND(I156*H156,2)</f>
        <v>0</v>
      </c>
      <c r="K156" s="243"/>
      <c r="L156" s="44"/>
      <c r="M156" s="244" t="s">
        <v>1</v>
      </c>
      <c r="N156" s="245" t="s">
        <v>45</v>
      </c>
      <c r="O156" s="91"/>
      <c r="P156" s="246">
        <f>O156*H156</f>
        <v>0</v>
      </c>
      <c r="Q156" s="246">
        <v>0.00107</v>
      </c>
      <c r="R156" s="246">
        <f>Q156*H156</f>
        <v>0.20544000000000001</v>
      </c>
      <c r="S156" s="246">
        <v>0</v>
      </c>
      <c r="T156" s="24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48" t="s">
        <v>153</v>
      </c>
      <c r="AT156" s="248" t="s">
        <v>149</v>
      </c>
      <c r="AU156" s="248" t="s">
        <v>154</v>
      </c>
      <c r="AY156" s="17" t="s">
        <v>146</v>
      </c>
      <c r="BE156" s="249">
        <f>IF(N156="základná",J156,0)</f>
        <v>0</v>
      </c>
      <c r="BF156" s="249">
        <f>IF(N156="znížená",J156,0)</f>
        <v>0</v>
      </c>
      <c r="BG156" s="249">
        <f>IF(N156="zákl. prenesená",J156,0)</f>
        <v>0</v>
      </c>
      <c r="BH156" s="249">
        <f>IF(N156="zníž. prenesená",J156,0)</f>
        <v>0</v>
      </c>
      <c r="BI156" s="249">
        <f>IF(N156="nulová",J156,0)</f>
        <v>0</v>
      </c>
      <c r="BJ156" s="17" t="s">
        <v>154</v>
      </c>
      <c r="BK156" s="249">
        <f>ROUND(I156*H156,2)</f>
        <v>0</v>
      </c>
      <c r="BL156" s="17" t="s">
        <v>153</v>
      </c>
      <c r="BM156" s="248" t="s">
        <v>209</v>
      </c>
    </row>
    <row r="157" s="2" customFormat="1" ht="36" customHeight="1">
      <c r="A157" s="38"/>
      <c r="B157" s="39"/>
      <c r="C157" s="236" t="s">
        <v>210</v>
      </c>
      <c r="D157" s="236" t="s">
        <v>149</v>
      </c>
      <c r="E157" s="237" t="s">
        <v>211</v>
      </c>
      <c r="F157" s="238" t="s">
        <v>212</v>
      </c>
      <c r="G157" s="239" t="s">
        <v>152</v>
      </c>
      <c r="H157" s="240">
        <v>432.69400000000002</v>
      </c>
      <c r="I157" s="241"/>
      <c r="J157" s="242">
        <f>ROUND(I157*H157,2)</f>
        <v>0</v>
      </c>
      <c r="K157" s="243"/>
      <c r="L157" s="44"/>
      <c r="M157" s="244" t="s">
        <v>1</v>
      </c>
      <c r="N157" s="245" t="s">
        <v>45</v>
      </c>
      <c r="O157" s="91"/>
      <c r="P157" s="246">
        <f>O157*H157</f>
        <v>0</v>
      </c>
      <c r="Q157" s="246">
        <v>0.028060000000000002</v>
      </c>
      <c r="R157" s="246">
        <f>Q157*H157</f>
        <v>12.14139364</v>
      </c>
      <c r="S157" s="246">
        <v>0</v>
      </c>
      <c r="T157" s="24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48" t="s">
        <v>153</v>
      </c>
      <c r="AT157" s="248" t="s">
        <v>149</v>
      </c>
      <c r="AU157" s="248" t="s">
        <v>154</v>
      </c>
      <c r="AY157" s="17" t="s">
        <v>146</v>
      </c>
      <c r="BE157" s="249">
        <f>IF(N157="základná",J157,0)</f>
        <v>0</v>
      </c>
      <c r="BF157" s="249">
        <f>IF(N157="znížená",J157,0)</f>
        <v>0</v>
      </c>
      <c r="BG157" s="249">
        <f>IF(N157="zákl. prenesená",J157,0)</f>
        <v>0</v>
      </c>
      <c r="BH157" s="249">
        <f>IF(N157="zníž. prenesená",J157,0)</f>
        <v>0</v>
      </c>
      <c r="BI157" s="249">
        <f>IF(N157="nulová",J157,0)</f>
        <v>0</v>
      </c>
      <c r="BJ157" s="17" t="s">
        <v>154</v>
      </c>
      <c r="BK157" s="249">
        <f>ROUND(I157*H157,2)</f>
        <v>0</v>
      </c>
      <c r="BL157" s="17" t="s">
        <v>153</v>
      </c>
      <c r="BM157" s="248" t="s">
        <v>213</v>
      </c>
    </row>
    <row r="158" s="13" customFormat="1">
      <c r="A158" s="13"/>
      <c r="B158" s="250"/>
      <c r="C158" s="251"/>
      <c r="D158" s="252" t="s">
        <v>163</v>
      </c>
      <c r="E158" s="253" t="s">
        <v>1</v>
      </c>
      <c r="F158" s="254" t="s">
        <v>168</v>
      </c>
      <c r="G158" s="251"/>
      <c r="H158" s="253" t="s">
        <v>1</v>
      </c>
      <c r="I158" s="255"/>
      <c r="J158" s="251"/>
      <c r="K158" s="251"/>
      <c r="L158" s="256"/>
      <c r="M158" s="257"/>
      <c r="N158" s="258"/>
      <c r="O158" s="258"/>
      <c r="P158" s="258"/>
      <c r="Q158" s="258"/>
      <c r="R158" s="258"/>
      <c r="S158" s="258"/>
      <c r="T158" s="25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60" t="s">
        <v>163</v>
      </c>
      <c r="AU158" s="260" t="s">
        <v>154</v>
      </c>
      <c r="AV158" s="13" t="s">
        <v>87</v>
      </c>
      <c r="AW158" s="13" t="s">
        <v>33</v>
      </c>
      <c r="AX158" s="13" t="s">
        <v>79</v>
      </c>
      <c r="AY158" s="260" t="s">
        <v>146</v>
      </c>
    </row>
    <row r="159" s="14" customFormat="1">
      <c r="A159" s="14"/>
      <c r="B159" s="261"/>
      <c r="C159" s="262"/>
      <c r="D159" s="252" t="s">
        <v>163</v>
      </c>
      <c r="E159" s="263" t="s">
        <v>1</v>
      </c>
      <c r="F159" s="264" t="s">
        <v>214</v>
      </c>
      <c r="G159" s="262"/>
      <c r="H159" s="265">
        <v>689.44799999999998</v>
      </c>
      <c r="I159" s="266"/>
      <c r="J159" s="262"/>
      <c r="K159" s="262"/>
      <c r="L159" s="267"/>
      <c r="M159" s="268"/>
      <c r="N159" s="269"/>
      <c r="O159" s="269"/>
      <c r="P159" s="269"/>
      <c r="Q159" s="269"/>
      <c r="R159" s="269"/>
      <c r="S159" s="269"/>
      <c r="T159" s="27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71" t="s">
        <v>163</v>
      </c>
      <c r="AU159" s="271" t="s">
        <v>154</v>
      </c>
      <c r="AV159" s="14" t="s">
        <v>154</v>
      </c>
      <c r="AW159" s="14" t="s">
        <v>33</v>
      </c>
      <c r="AX159" s="14" t="s">
        <v>79</v>
      </c>
      <c r="AY159" s="271" t="s">
        <v>146</v>
      </c>
    </row>
    <row r="160" s="13" customFormat="1">
      <c r="A160" s="13"/>
      <c r="B160" s="250"/>
      <c r="C160" s="251"/>
      <c r="D160" s="252" t="s">
        <v>163</v>
      </c>
      <c r="E160" s="253" t="s">
        <v>1</v>
      </c>
      <c r="F160" s="254" t="s">
        <v>169</v>
      </c>
      <c r="G160" s="251"/>
      <c r="H160" s="253" t="s">
        <v>1</v>
      </c>
      <c r="I160" s="255"/>
      <c r="J160" s="251"/>
      <c r="K160" s="251"/>
      <c r="L160" s="256"/>
      <c r="M160" s="257"/>
      <c r="N160" s="258"/>
      <c r="O160" s="258"/>
      <c r="P160" s="258"/>
      <c r="Q160" s="258"/>
      <c r="R160" s="258"/>
      <c r="S160" s="258"/>
      <c r="T160" s="259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60" t="s">
        <v>163</v>
      </c>
      <c r="AU160" s="260" t="s">
        <v>154</v>
      </c>
      <c r="AV160" s="13" t="s">
        <v>87</v>
      </c>
      <c r="AW160" s="13" t="s">
        <v>33</v>
      </c>
      <c r="AX160" s="13" t="s">
        <v>79</v>
      </c>
      <c r="AY160" s="260" t="s">
        <v>146</v>
      </c>
    </row>
    <row r="161" s="14" customFormat="1">
      <c r="A161" s="14"/>
      <c r="B161" s="261"/>
      <c r="C161" s="262"/>
      <c r="D161" s="252" t="s">
        <v>163</v>
      </c>
      <c r="E161" s="263" t="s">
        <v>1</v>
      </c>
      <c r="F161" s="264" t="s">
        <v>215</v>
      </c>
      <c r="G161" s="262"/>
      <c r="H161" s="265">
        <v>-14.85</v>
      </c>
      <c r="I161" s="266"/>
      <c r="J161" s="262"/>
      <c r="K161" s="262"/>
      <c r="L161" s="267"/>
      <c r="M161" s="268"/>
      <c r="N161" s="269"/>
      <c r="O161" s="269"/>
      <c r="P161" s="269"/>
      <c r="Q161" s="269"/>
      <c r="R161" s="269"/>
      <c r="S161" s="269"/>
      <c r="T161" s="27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71" t="s">
        <v>163</v>
      </c>
      <c r="AU161" s="271" t="s">
        <v>154</v>
      </c>
      <c r="AV161" s="14" t="s">
        <v>154</v>
      </c>
      <c r="AW161" s="14" t="s">
        <v>33</v>
      </c>
      <c r="AX161" s="14" t="s">
        <v>79</v>
      </c>
      <c r="AY161" s="271" t="s">
        <v>146</v>
      </c>
    </row>
    <row r="162" s="14" customFormat="1">
      <c r="A162" s="14"/>
      <c r="B162" s="261"/>
      <c r="C162" s="262"/>
      <c r="D162" s="252" t="s">
        <v>163</v>
      </c>
      <c r="E162" s="263" t="s">
        <v>1</v>
      </c>
      <c r="F162" s="264" t="s">
        <v>216</v>
      </c>
      <c r="G162" s="262"/>
      <c r="H162" s="265">
        <v>-1.7250000000000001</v>
      </c>
      <c r="I162" s="266"/>
      <c r="J162" s="262"/>
      <c r="K162" s="262"/>
      <c r="L162" s="267"/>
      <c r="M162" s="268"/>
      <c r="N162" s="269"/>
      <c r="O162" s="269"/>
      <c r="P162" s="269"/>
      <c r="Q162" s="269"/>
      <c r="R162" s="269"/>
      <c r="S162" s="269"/>
      <c r="T162" s="27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71" t="s">
        <v>163</v>
      </c>
      <c r="AU162" s="271" t="s">
        <v>154</v>
      </c>
      <c r="AV162" s="14" t="s">
        <v>154</v>
      </c>
      <c r="AW162" s="14" t="s">
        <v>33</v>
      </c>
      <c r="AX162" s="14" t="s">
        <v>79</v>
      </c>
      <c r="AY162" s="271" t="s">
        <v>146</v>
      </c>
    </row>
    <row r="163" s="13" customFormat="1">
      <c r="A163" s="13"/>
      <c r="B163" s="250"/>
      <c r="C163" s="251"/>
      <c r="D163" s="252" t="s">
        <v>163</v>
      </c>
      <c r="E163" s="253" t="s">
        <v>1</v>
      </c>
      <c r="F163" s="254" t="s">
        <v>172</v>
      </c>
      <c r="G163" s="251"/>
      <c r="H163" s="253" t="s">
        <v>1</v>
      </c>
      <c r="I163" s="255"/>
      <c r="J163" s="251"/>
      <c r="K163" s="251"/>
      <c r="L163" s="256"/>
      <c r="M163" s="257"/>
      <c r="N163" s="258"/>
      <c r="O163" s="258"/>
      <c r="P163" s="258"/>
      <c r="Q163" s="258"/>
      <c r="R163" s="258"/>
      <c r="S163" s="258"/>
      <c r="T163" s="25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60" t="s">
        <v>163</v>
      </c>
      <c r="AU163" s="260" t="s">
        <v>154</v>
      </c>
      <c r="AV163" s="13" t="s">
        <v>87</v>
      </c>
      <c r="AW163" s="13" t="s">
        <v>33</v>
      </c>
      <c r="AX163" s="13" t="s">
        <v>79</v>
      </c>
      <c r="AY163" s="260" t="s">
        <v>146</v>
      </c>
    </row>
    <row r="164" s="14" customFormat="1">
      <c r="A164" s="14"/>
      <c r="B164" s="261"/>
      <c r="C164" s="262"/>
      <c r="D164" s="252" t="s">
        <v>163</v>
      </c>
      <c r="E164" s="263" t="s">
        <v>1</v>
      </c>
      <c r="F164" s="264" t="s">
        <v>217</v>
      </c>
      <c r="G164" s="262"/>
      <c r="H164" s="265">
        <v>-127.95</v>
      </c>
      <c r="I164" s="266"/>
      <c r="J164" s="262"/>
      <c r="K164" s="262"/>
      <c r="L164" s="267"/>
      <c r="M164" s="268"/>
      <c r="N164" s="269"/>
      <c r="O164" s="269"/>
      <c r="P164" s="269"/>
      <c r="Q164" s="269"/>
      <c r="R164" s="269"/>
      <c r="S164" s="269"/>
      <c r="T164" s="27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71" t="s">
        <v>163</v>
      </c>
      <c r="AU164" s="271" t="s">
        <v>154</v>
      </c>
      <c r="AV164" s="14" t="s">
        <v>154</v>
      </c>
      <c r="AW164" s="14" t="s">
        <v>33</v>
      </c>
      <c r="AX164" s="14" t="s">
        <v>79</v>
      </c>
      <c r="AY164" s="271" t="s">
        <v>146</v>
      </c>
    </row>
    <row r="165" s="14" customFormat="1">
      <c r="A165" s="14"/>
      <c r="B165" s="261"/>
      <c r="C165" s="262"/>
      <c r="D165" s="252" t="s">
        <v>163</v>
      </c>
      <c r="E165" s="263" t="s">
        <v>1</v>
      </c>
      <c r="F165" s="264" t="s">
        <v>218</v>
      </c>
      <c r="G165" s="262"/>
      <c r="H165" s="265">
        <v>-24.75</v>
      </c>
      <c r="I165" s="266"/>
      <c r="J165" s="262"/>
      <c r="K165" s="262"/>
      <c r="L165" s="267"/>
      <c r="M165" s="268"/>
      <c r="N165" s="269"/>
      <c r="O165" s="269"/>
      <c r="P165" s="269"/>
      <c r="Q165" s="269"/>
      <c r="R165" s="269"/>
      <c r="S165" s="269"/>
      <c r="T165" s="27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71" t="s">
        <v>163</v>
      </c>
      <c r="AU165" s="271" t="s">
        <v>154</v>
      </c>
      <c r="AV165" s="14" t="s">
        <v>154</v>
      </c>
      <c r="AW165" s="14" t="s">
        <v>33</v>
      </c>
      <c r="AX165" s="14" t="s">
        <v>79</v>
      </c>
      <c r="AY165" s="271" t="s">
        <v>146</v>
      </c>
    </row>
    <row r="166" s="14" customFormat="1">
      <c r="A166" s="14"/>
      <c r="B166" s="261"/>
      <c r="C166" s="262"/>
      <c r="D166" s="252" t="s">
        <v>163</v>
      </c>
      <c r="E166" s="263" t="s">
        <v>1</v>
      </c>
      <c r="F166" s="264" t="s">
        <v>219</v>
      </c>
      <c r="G166" s="262"/>
      <c r="H166" s="265">
        <v>-37.125</v>
      </c>
      <c r="I166" s="266"/>
      <c r="J166" s="262"/>
      <c r="K166" s="262"/>
      <c r="L166" s="267"/>
      <c r="M166" s="268"/>
      <c r="N166" s="269"/>
      <c r="O166" s="269"/>
      <c r="P166" s="269"/>
      <c r="Q166" s="269"/>
      <c r="R166" s="269"/>
      <c r="S166" s="269"/>
      <c r="T166" s="27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71" t="s">
        <v>163</v>
      </c>
      <c r="AU166" s="271" t="s">
        <v>154</v>
      </c>
      <c r="AV166" s="14" t="s">
        <v>154</v>
      </c>
      <c r="AW166" s="14" t="s">
        <v>33</v>
      </c>
      <c r="AX166" s="14" t="s">
        <v>79</v>
      </c>
      <c r="AY166" s="271" t="s">
        <v>146</v>
      </c>
    </row>
    <row r="167" s="13" customFormat="1">
      <c r="A167" s="13"/>
      <c r="B167" s="250"/>
      <c r="C167" s="251"/>
      <c r="D167" s="252" t="s">
        <v>163</v>
      </c>
      <c r="E167" s="253" t="s">
        <v>1</v>
      </c>
      <c r="F167" s="254" t="s">
        <v>220</v>
      </c>
      <c r="G167" s="251"/>
      <c r="H167" s="253" t="s">
        <v>1</v>
      </c>
      <c r="I167" s="255"/>
      <c r="J167" s="251"/>
      <c r="K167" s="251"/>
      <c r="L167" s="256"/>
      <c r="M167" s="257"/>
      <c r="N167" s="258"/>
      <c r="O167" s="258"/>
      <c r="P167" s="258"/>
      <c r="Q167" s="258"/>
      <c r="R167" s="258"/>
      <c r="S167" s="258"/>
      <c r="T167" s="25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0" t="s">
        <v>163</v>
      </c>
      <c r="AU167" s="260" t="s">
        <v>154</v>
      </c>
      <c r="AV167" s="13" t="s">
        <v>87</v>
      </c>
      <c r="AW167" s="13" t="s">
        <v>33</v>
      </c>
      <c r="AX167" s="13" t="s">
        <v>79</v>
      </c>
      <c r="AY167" s="260" t="s">
        <v>146</v>
      </c>
    </row>
    <row r="168" s="14" customFormat="1">
      <c r="A168" s="14"/>
      <c r="B168" s="261"/>
      <c r="C168" s="262"/>
      <c r="D168" s="252" t="s">
        <v>163</v>
      </c>
      <c r="E168" s="263" t="s">
        <v>1</v>
      </c>
      <c r="F168" s="264" t="s">
        <v>221</v>
      </c>
      <c r="G168" s="262"/>
      <c r="H168" s="265">
        <v>-50.353999999999999</v>
      </c>
      <c r="I168" s="266"/>
      <c r="J168" s="262"/>
      <c r="K168" s="262"/>
      <c r="L168" s="267"/>
      <c r="M168" s="268"/>
      <c r="N168" s="269"/>
      <c r="O168" s="269"/>
      <c r="P168" s="269"/>
      <c r="Q168" s="269"/>
      <c r="R168" s="269"/>
      <c r="S168" s="269"/>
      <c r="T168" s="27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71" t="s">
        <v>163</v>
      </c>
      <c r="AU168" s="271" t="s">
        <v>154</v>
      </c>
      <c r="AV168" s="14" t="s">
        <v>154</v>
      </c>
      <c r="AW168" s="14" t="s">
        <v>33</v>
      </c>
      <c r="AX168" s="14" t="s">
        <v>79</v>
      </c>
      <c r="AY168" s="271" t="s">
        <v>146</v>
      </c>
    </row>
    <row r="169" s="15" customFormat="1">
      <c r="A169" s="15"/>
      <c r="B169" s="272"/>
      <c r="C169" s="273"/>
      <c r="D169" s="252" t="s">
        <v>163</v>
      </c>
      <c r="E169" s="274" t="s">
        <v>1</v>
      </c>
      <c r="F169" s="275" t="s">
        <v>178</v>
      </c>
      <c r="G169" s="273"/>
      <c r="H169" s="276">
        <v>432.69400000000002</v>
      </c>
      <c r="I169" s="277"/>
      <c r="J169" s="273"/>
      <c r="K169" s="273"/>
      <c r="L169" s="278"/>
      <c r="M169" s="279"/>
      <c r="N169" s="280"/>
      <c r="O169" s="280"/>
      <c r="P169" s="280"/>
      <c r="Q169" s="280"/>
      <c r="R169" s="280"/>
      <c r="S169" s="280"/>
      <c r="T169" s="281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82" t="s">
        <v>163</v>
      </c>
      <c r="AU169" s="282" t="s">
        <v>154</v>
      </c>
      <c r="AV169" s="15" t="s">
        <v>153</v>
      </c>
      <c r="AW169" s="15" t="s">
        <v>33</v>
      </c>
      <c r="AX169" s="15" t="s">
        <v>87</v>
      </c>
      <c r="AY169" s="282" t="s">
        <v>146</v>
      </c>
    </row>
    <row r="170" s="2" customFormat="1" ht="36" customHeight="1">
      <c r="A170" s="38"/>
      <c r="B170" s="39"/>
      <c r="C170" s="236" t="s">
        <v>222</v>
      </c>
      <c r="D170" s="236" t="s">
        <v>149</v>
      </c>
      <c r="E170" s="237" t="s">
        <v>223</v>
      </c>
      <c r="F170" s="238" t="s">
        <v>224</v>
      </c>
      <c r="G170" s="239" t="s">
        <v>152</v>
      </c>
      <c r="H170" s="240">
        <v>917.92499999999995</v>
      </c>
      <c r="I170" s="241"/>
      <c r="J170" s="242">
        <f>ROUND(I170*H170,2)</f>
        <v>0</v>
      </c>
      <c r="K170" s="243"/>
      <c r="L170" s="44"/>
      <c r="M170" s="244" t="s">
        <v>1</v>
      </c>
      <c r="N170" s="245" t="s">
        <v>45</v>
      </c>
      <c r="O170" s="91"/>
      <c r="P170" s="246">
        <f>O170*H170</f>
        <v>0</v>
      </c>
      <c r="Q170" s="246">
        <v>0.033890000000000003</v>
      </c>
      <c r="R170" s="246">
        <f>Q170*H170</f>
        <v>31.108478250000001</v>
      </c>
      <c r="S170" s="246">
        <v>0</v>
      </c>
      <c r="T170" s="24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48" t="s">
        <v>153</v>
      </c>
      <c r="AT170" s="248" t="s">
        <v>149</v>
      </c>
      <c r="AU170" s="248" t="s">
        <v>154</v>
      </c>
      <c r="AY170" s="17" t="s">
        <v>146</v>
      </c>
      <c r="BE170" s="249">
        <f>IF(N170="základná",J170,0)</f>
        <v>0</v>
      </c>
      <c r="BF170" s="249">
        <f>IF(N170="znížená",J170,0)</f>
        <v>0</v>
      </c>
      <c r="BG170" s="249">
        <f>IF(N170="zákl. prenesená",J170,0)</f>
        <v>0</v>
      </c>
      <c r="BH170" s="249">
        <f>IF(N170="zníž. prenesená",J170,0)</f>
        <v>0</v>
      </c>
      <c r="BI170" s="249">
        <f>IF(N170="nulová",J170,0)</f>
        <v>0</v>
      </c>
      <c r="BJ170" s="17" t="s">
        <v>154</v>
      </c>
      <c r="BK170" s="249">
        <f>ROUND(I170*H170,2)</f>
        <v>0</v>
      </c>
      <c r="BL170" s="17" t="s">
        <v>153</v>
      </c>
      <c r="BM170" s="248" t="s">
        <v>225</v>
      </c>
    </row>
    <row r="171" s="13" customFormat="1">
      <c r="A171" s="13"/>
      <c r="B171" s="250"/>
      <c r="C171" s="251"/>
      <c r="D171" s="252" t="s">
        <v>163</v>
      </c>
      <c r="E171" s="253" t="s">
        <v>1</v>
      </c>
      <c r="F171" s="254" t="s">
        <v>164</v>
      </c>
      <c r="G171" s="251"/>
      <c r="H171" s="253" t="s">
        <v>1</v>
      </c>
      <c r="I171" s="255"/>
      <c r="J171" s="251"/>
      <c r="K171" s="251"/>
      <c r="L171" s="256"/>
      <c r="M171" s="257"/>
      <c r="N171" s="258"/>
      <c r="O171" s="258"/>
      <c r="P171" s="258"/>
      <c r="Q171" s="258"/>
      <c r="R171" s="258"/>
      <c r="S171" s="258"/>
      <c r="T171" s="25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60" t="s">
        <v>163</v>
      </c>
      <c r="AU171" s="260" t="s">
        <v>154</v>
      </c>
      <c r="AV171" s="13" t="s">
        <v>87</v>
      </c>
      <c r="AW171" s="13" t="s">
        <v>33</v>
      </c>
      <c r="AX171" s="13" t="s">
        <v>79</v>
      </c>
      <c r="AY171" s="260" t="s">
        <v>146</v>
      </c>
    </row>
    <row r="172" s="14" customFormat="1">
      <c r="A172" s="14"/>
      <c r="B172" s="261"/>
      <c r="C172" s="262"/>
      <c r="D172" s="252" t="s">
        <v>163</v>
      </c>
      <c r="E172" s="263" t="s">
        <v>1</v>
      </c>
      <c r="F172" s="264" t="s">
        <v>214</v>
      </c>
      <c r="G172" s="262"/>
      <c r="H172" s="265">
        <v>689.44799999999998</v>
      </c>
      <c r="I172" s="266"/>
      <c r="J172" s="262"/>
      <c r="K172" s="262"/>
      <c r="L172" s="267"/>
      <c r="M172" s="268"/>
      <c r="N172" s="269"/>
      <c r="O172" s="269"/>
      <c r="P172" s="269"/>
      <c r="Q172" s="269"/>
      <c r="R172" s="269"/>
      <c r="S172" s="269"/>
      <c r="T172" s="27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71" t="s">
        <v>163</v>
      </c>
      <c r="AU172" s="271" t="s">
        <v>154</v>
      </c>
      <c r="AV172" s="14" t="s">
        <v>154</v>
      </c>
      <c r="AW172" s="14" t="s">
        <v>33</v>
      </c>
      <c r="AX172" s="14" t="s">
        <v>79</v>
      </c>
      <c r="AY172" s="271" t="s">
        <v>146</v>
      </c>
    </row>
    <row r="173" s="14" customFormat="1">
      <c r="A173" s="14"/>
      <c r="B173" s="261"/>
      <c r="C173" s="262"/>
      <c r="D173" s="252" t="s">
        <v>163</v>
      </c>
      <c r="E173" s="263" t="s">
        <v>1</v>
      </c>
      <c r="F173" s="264" t="s">
        <v>226</v>
      </c>
      <c r="G173" s="262"/>
      <c r="H173" s="265">
        <v>-113.84999999999999</v>
      </c>
      <c r="I173" s="266"/>
      <c r="J173" s="262"/>
      <c r="K173" s="262"/>
      <c r="L173" s="267"/>
      <c r="M173" s="268"/>
      <c r="N173" s="269"/>
      <c r="O173" s="269"/>
      <c r="P173" s="269"/>
      <c r="Q173" s="269"/>
      <c r="R173" s="269"/>
      <c r="S173" s="269"/>
      <c r="T173" s="27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71" t="s">
        <v>163</v>
      </c>
      <c r="AU173" s="271" t="s">
        <v>154</v>
      </c>
      <c r="AV173" s="14" t="s">
        <v>154</v>
      </c>
      <c r="AW173" s="14" t="s">
        <v>33</v>
      </c>
      <c r="AX173" s="14" t="s">
        <v>79</v>
      </c>
      <c r="AY173" s="271" t="s">
        <v>146</v>
      </c>
    </row>
    <row r="174" s="14" customFormat="1">
      <c r="A174" s="14"/>
      <c r="B174" s="261"/>
      <c r="C174" s="262"/>
      <c r="D174" s="252" t="s">
        <v>163</v>
      </c>
      <c r="E174" s="263" t="s">
        <v>1</v>
      </c>
      <c r="F174" s="264" t="s">
        <v>227</v>
      </c>
      <c r="G174" s="262"/>
      <c r="H174" s="265">
        <v>-37.125</v>
      </c>
      <c r="I174" s="266"/>
      <c r="J174" s="262"/>
      <c r="K174" s="262"/>
      <c r="L174" s="267"/>
      <c r="M174" s="268"/>
      <c r="N174" s="269"/>
      <c r="O174" s="269"/>
      <c r="P174" s="269"/>
      <c r="Q174" s="269"/>
      <c r="R174" s="269"/>
      <c r="S174" s="269"/>
      <c r="T174" s="27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71" t="s">
        <v>163</v>
      </c>
      <c r="AU174" s="271" t="s">
        <v>154</v>
      </c>
      <c r="AV174" s="14" t="s">
        <v>154</v>
      </c>
      <c r="AW174" s="14" t="s">
        <v>33</v>
      </c>
      <c r="AX174" s="14" t="s">
        <v>79</v>
      </c>
      <c r="AY174" s="271" t="s">
        <v>146</v>
      </c>
    </row>
    <row r="175" s="14" customFormat="1">
      <c r="A175" s="14"/>
      <c r="B175" s="261"/>
      <c r="C175" s="262"/>
      <c r="D175" s="252" t="s">
        <v>163</v>
      </c>
      <c r="E175" s="263" t="s">
        <v>1</v>
      </c>
      <c r="F175" s="264" t="s">
        <v>228</v>
      </c>
      <c r="G175" s="262"/>
      <c r="H175" s="265">
        <v>-3.4500000000000002</v>
      </c>
      <c r="I175" s="266"/>
      <c r="J175" s="262"/>
      <c r="K175" s="262"/>
      <c r="L175" s="267"/>
      <c r="M175" s="268"/>
      <c r="N175" s="269"/>
      <c r="O175" s="269"/>
      <c r="P175" s="269"/>
      <c r="Q175" s="269"/>
      <c r="R175" s="269"/>
      <c r="S175" s="269"/>
      <c r="T175" s="27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71" t="s">
        <v>163</v>
      </c>
      <c r="AU175" s="271" t="s">
        <v>154</v>
      </c>
      <c r="AV175" s="14" t="s">
        <v>154</v>
      </c>
      <c r="AW175" s="14" t="s">
        <v>33</v>
      </c>
      <c r="AX175" s="14" t="s">
        <v>79</v>
      </c>
      <c r="AY175" s="271" t="s">
        <v>146</v>
      </c>
    </row>
    <row r="176" s="13" customFormat="1">
      <c r="A176" s="13"/>
      <c r="B176" s="250"/>
      <c r="C176" s="251"/>
      <c r="D176" s="252" t="s">
        <v>163</v>
      </c>
      <c r="E176" s="253" t="s">
        <v>1</v>
      </c>
      <c r="F176" s="254" t="s">
        <v>220</v>
      </c>
      <c r="G176" s="251"/>
      <c r="H176" s="253" t="s">
        <v>1</v>
      </c>
      <c r="I176" s="255"/>
      <c r="J176" s="251"/>
      <c r="K176" s="251"/>
      <c r="L176" s="256"/>
      <c r="M176" s="257"/>
      <c r="N176" s="258"/>
      <c r="O176" s="258"/>
      <c r="P176" s="258"/>
      <c r="Q176" s="258"/>
      <c r="R176" s="258"/>
      <c r="S176" s="258"/>
      <c r="T176" s="25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60" t="s">
        <v>163</v>
      </c>
      <c r="AU176" s="260" t="s">
        <v>154</v>
      </c>
      <c r="AV176" s="13" t="s">
        <v>87</v>
      </c>
      <c r="AW176" s="13" t="s">
        <v>33</v>
      </c>
      <c r="AX176" s="13" t="s">
        <v>79</v>
      </c>
      <c r="AY176" s="260" t="s">
        <v>146</v>
      </c>
    </row>
    <row r="177" s="14" customFormat="1">
      <c r="A177" s="14"/>
      <c r="B177" s="261"/>
      <c r="C177" s="262"/>
      <c r="D177" s="252" t="s">
        <v>163</v>
      </c>
      <c r="E177" s="263" t="s">
        <v>1</v>
      </c>
      <c r="F177" s="264" t="s">
        <v>229</v>
      </c>
      <c r="G177" s="262"/>
      <c r="H177" s="265">
        <v>-20.175000000000001</v>
      </c>
      <c r="I177" s="266"/>
      <c r="J177" s="262"/>
      <c r="K177" s="262"/>
      <c r="L177" s="267"/>
      <c r="M177" s="268"/>
      <c r="N177" s="269"/>
      <c r="O177" s="269"/>
      <c r="P177" s="269"/>
      <c r="Q177" s="269"/>
      <c r="R177" s="269"/>
      <c r="S177" s="269"/>
      <c r="T177" s="27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71" t="s">
        <v>163</v>
      </c>
      <c r="AU177" s="271" t="s">
        <v>154</v>
      </c>
      <c r="AV177" s="14" t="s">
        <v>154</v>
      </c>
      <c r="AW177" s="14" t="s">
        <v>33</v>
      </c>
      <c r="AX177" s="14" t="s">
        <v>79</v>
      </c>
      <c r="AY177" s="271" t="s">
        <v>146</v>
      </c>
    </row>
    <row r="178" s="13" customFormat="1">
      <c r="A178" s="13"/>
      <c r="B178" s="250"/>
      <c r="C178" s="251"/>
      <c r="D178" s="252" t="s">
        <v>163</v>
      </c>
      <c r="E178" s="253" t="s">
        <v>1</v>
      </c>
      <c r="F178" s="254" t="s">
        <v>176</v>
      </c>
      <c r="G178" s="251"/>
      <c r="H178" s="253" t="s">
        <v>1</v>
      </c>
      <c r="I178" s="255"/>
      <c r="J178" s="251"/>
      <c r="K178" s="251"/>
      <c r="L178" s="256"/>
      <c r="M178" s="257"/>
      <c r="N178" s="258"/>
      <c r="O178" s="258"/>
      <c r="P178" s="258"/>
      <c r="Q178" s="258"/>
      <c r="R178" s="258"/>
      <c r="S178" s="258"/>
      <c r="T178" s="25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60" t="s">
        <v>163</v>
      </c>
      <c r="AU178" s="260" t="s">
        <v>154</v>
      </c>
      <c r="AV178" s="13" t="s">
        <v>87</v>
      </c>
      <c r="AW178" s="13" t="s">
        <v>33</v>
      </c>
      <c r="AX178" s="13" t="s">
        <v>79</v>
      </c>
      <c r="AY178" s="260" t="s">
        <v>146</v>
      </c>
    </row>
    <row r="179" s="14" customFormat="1">
      <c r="A179" s="14"/>
      <c r="B179" s="261"/>
      <c r="C179" s="262"/>
      <c r="D179" s="252" t="s">
        <v>163</v>
      </c>
      <c r="E179" s="263" t="s">
        <v>1</v>
      </c>
      <c r="F179" s="264" t="s">
        <v>230</v>
      </c>
      <c r="G179" s="262"/>
      <c r="H179" s="265">
        <v>210.68000000000001</v>
      </c>
      <c r="I179" s="266"/>
      <c r="J179" s="262"/>
      <c r="K179" s="262"/>
      <c r="L179" s="267"/>
      <c r="M179" s="268"/>
      <c r="N179" s="269"/>
      <c r="O179" s="269"/>
      <c r="P179" s="269"/>
      <c r="Q179" s="269"/>
      <c r="R179" s="269"/>
      <c r="S179" s="269"/>
      <c r="T179" s="27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71" t="s">
        <v>163</v>
      </c>
      <c r="AU179" s="271" t="s">
        <v>154</v>
      </c>
      <c r="AV179" s="14" t="s">
        <v>154</v>
      </c>
      <c r="AW179" s="14" t="s">
        <v>33</v>
      </c>
      <c r="AX179" s="14" t="s">
        <v>79</v>
      </c>
      <c r="AY179" s="271" t="s">
        <v>146</v>
      </c>
    </row>
    <row r="180" s="13" customFormat="1">
      <c r="A180" s="13"/>
      <c r="B180" s="250"/>
      <c r="C180" s="251"/>
      <c r="D180" s="252" t="s">
        <v>163</v>
      </c>
      <c r="E180" s="253" t="s">
        <v>1</v>
      </c>
      <c r="F180" s="254" t="s">
        <v>220</v>
      </c>
      <c r="G180" s="251"/>
      <c r="H180" s="253" t="s">
        <v>1</v>
      </c>
      <c r="I180" s="255"/>
      <c r="J180" s="251"/>
      <c r="K180" s="251"/>
      <c r="L180" s="256"/>
      <c r="M180" s="257"/>
      <c r="N180" s="258"/>
      <c r="O180" s="258"/>
      <c r="P180" s="258"/>
      <c r="Q180" s="258"/>
      <c r="R180" s="258"/>
      <c r="S180" s="258"/>
      <c r="T180" s="25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60" t="s">
        <v>163</v>
      </c>
      <c r="AU180" s="260" t="s">
        <v>154</v>
      </c>
      <c r="AV180" s="13" t="s">
        <v>87</v>
      </c>
      <c r="AW180" s="13" t="s">
        <v>33</v>
      </c>
      <c r="AX180" s="13" t="s">
        <v>79</v>
      </c>
      <c r="AY180" s="260" t="s">
        <v>146</v>
      </c>
    </row>
    <row r="181" s="14" customFormat="1">
      <c r="A181" s="14"/>
      <c r="B181" s="261"/>
      <c r="C181" s="262"/>
      <c r="D181" s="252" t="s">
        <v>163</v>
      </c>
      <c r="E181" s="263" t="s">
        <v>1</v>
      </c>
      <c r="F181" s="264" t="s">
        <v>231</v>
      </c>
      <c r="G181" s="262"/>
      <c r="H181" s="265">
        <v>-18.283000000000001</v>
      </c>
      <c r="I181" s="266"/>
      <c r="J181" s="262"/>
      <c r="K181" s="262"/>
      <c r="L181" s="267"/>
      <c r="M181" s="268"/>
      <c r="N181" s="269"/>
      <c r="O181" s="269"/>
      <c r="P181" s="269"/>
      <c r="Q181" s="269"/>
      <c r="R181" s="269"/>
      <c r="S181" s="269"/>
      <c r="T181" s="27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71" t="s">
        <v>163</v>
      </c>
      <c r="AU181" s="271" t="s">
        <v>154</v>
      </c>
      <c r="AV181" s="14" t="s">
        <v>154</v>
      </c>
      <c r="AW181" s="14" t="s">
        <v>33</v>
      </c>
      <c r="AX181" s="14" t="s">
        <v>79</v>
      </c>
      <c r="AY181" s="271" t="s">
        <v>146</v>
      </c>
    </row>
    <row r="182" s="13" customFormat="1">
      <c r="A182" s="13"/>
      <c r="B182" s="250"/>
      <c r="C182" s="251"/>
      <c r="D182" s="252" t="s">
        <v>163</v>
      </c>
      <c r="E182" s="253" t="s">
        <v>1</v>
      </c>
      <c r="F182" s="254" t="s">
        <v>177</v>
      </c>
      <c r="G182" s="251"/>
      <c r="H182" s="253" t="s">
        <v>1</v>
      </c>
      <c r="I182" s="255"/>
      <c r="J182" s="251"/>
      <c r="K182" s="251"/>
      <c r="L182" s="256"/>
      <c r="M182" s="257"/>
      <c r="N182" s="258"/>
      <c r="O182" s="258"/>
      <c r="P182" s="258"/>
      <c r="Q182" s="258"/>
      <c r="R182" s="258"/>
      <c r="S182" s="258"/>
      <c r="T182" s="259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60" t="s">
        <v>163</v>
      </c>
      <c r="AU182" s="260" t="s">
        <v>154</v>
      </c>
      <c r="AV182" s="13" t="s">
        <v>87</v>
      </c>
      <c r="AW182" s="13" t="s">
        <v>33</v>
      </c>
      <c r="AX182" s="13" t="s">
        <v>79</v>
      </c>
      <c r="AY182" s="260" t="s">
        <v>146</v>
      </c>
    </row>
    <row r="183" s="14" customFormat="1">
      <c r="A183" s="14"/>
      <c r="B183" s="261"/>
      <c r="C183" s="262"/>
      <c r="D183" s="252" t="s">
        <v>163</v>
      </c>
      <c r="E183" s="263" t="s">
        <v>1</v>
      </c>
      <c r="F183" s="264" t="s">
        <v>230</v>
      </c>
      <c r="G183" s="262"/>
      <c r="H183" s="265">
        <v>210.68000000000001</v>
      </c>
      <c r="I183" s="266"/>
      <c r="J183" s="262"/>
      <c r="K183" s="262"/>
      <c r="L183" s="267"/>
      <c r="M183" s="268"/>
      <c r="N183" s="269"/>
      <c r="O183" s="269"/>
      <c r="P183" s="269"/>
      <c r="Q183" s="269"/>
      <c r="R183" s="269"/>
      <c r="S183" s="269"/>
      <c r="T183" s="27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71" t="s">
        <v>163</v>
      </c>
      <c r="AU183" s="271" t="s">
        <v>154</v>
      </c>
      <c r="AV183" s="14" t="s">
        <v>154</v>
      </c>
      <c r="AW183" s="14" t="s">
        <v>33</v>
      </c>
      <c r="AX183" s="14" t="s">
        <v>79</v>
      </c>
      <c r="AY183" s="271" t="s">
        <v>146</v>
      </c>
    </row>
    <row r="184" s="15" customFormat="1">
      <c r="A184" s="15"/>
      <c r="B184" s="272"/>
      <c r="C184" s="273"/>
      <c r="D184" s="252" t="s">
        <v>163</v>
      </c>
      <c r="E184" s="274" t="s">
        <v>1</v>
      </c>
      <c r="F184" s="275" t="s">
        <v>178</v>
      </c>
      <c r="G184" s="273"/>
      <c r="H184" s="276">
        <v>917.92499999999995</v>
      </c>
      <c r="I184" s="277"/>
      <c r="J184" s="273"/>
      <c r="K184" s="273"/>
      <c r="L184" s="278"/>
      <c r="M184" s="279"/>
      <c r="N184" s="280"/>
      <c r="O184" s="280"/>
      <c r="P184" s="280"/>
      <c r="Q184" s="280"/>
      <c r="R184" s="280"/>
      <c r="S184" s="280"/>
      <c r="T184" s="281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82" t="s">
        <v>163</v>
      </c>
      <c r="AU184" s="282" t="s">
        <v>154</v>
      </c>
      <c r="AV184" s="15" t="s">
        <v>153</v>
      </c>
      <c r="AW184" s="15" t="s">
        <v>33</v>
      </c>
      <c r="AX184" s="15" t="s">
        <v>87</v>
      </c>
      <c r="AY184" s="282" t="s">
        <v>146</v>
      </c>
    </row>
    <row r="185" s="2" customFormat="1" ht="24" customHeight="1">
      <c r="A185" s="38"/>
      <c r="B185" s="39"/>
      <c r="C185" s="236" t="s">
        <v>232</v>
      </c>
      <c r="D185" s="236" t="s">
        <v>149</v>
      </c>
      <c r="E185" s="237" t="s">
        <v>233</v>
      </c>
      <c r="F185" s="238" t="s">
        <v>234</v>
      </c>
      <c r="G185" s="239" t="s">
        <v>152</v>
      </c>
      <c r="H185" s="240">
        <v>139.68000000000001</v>
      </c>
      <c r="I185" s="241"/>
      <c r="J185" s="242">
        <f>ROUND(I185*H185,2)</f>
        <v>0</v>
      </c>
      <c r="K185" s="243"/>
      <c r="L185" s="44"/>
      <c r="M185" s="244" t="s">
        <v>1</v>
      </c>
      <c r="N185" s="245" t="s">
        <v>45</v>
      </c>
      <c r="O185" s="91"/>
      <c r="P185" s="246">
        <f>O185*H185</f>
        <v>0</v>
      </c>
      <c r="Q185" s="246">
        <v>0.019740000000000001</v>
      </c>
      <c r="R185" s="246">
        <f>Q185*H185</f>
        <v>2.7572832000000003</v>
      </c>
      <c r="S185" s="246">
        <v>0</v>
      </c>
      <c r="T185" s="24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48" t="s">
        <v>153</v>
      </c>
      <c r="AT185" s="248" t="s">
        <v>149</v>
      </c>
      <c r="AU185" s="248" t="s">
        <v>154</v>
      </c>
      <c r="AY185" s="17" t="s">
        <v>146</v>
      </c>
      <c r="BE185" s="249">
        <f>IF(N185="základná",J185,0)</f>
        <v>0</v>
      </c>
      <c r="BF185" s="249">
        <f>IF(N185="znížená",J185,0)</f>
        <v>0</v>
      </c>
      <c r="BG185" s="249">
        <f>IF(N185="zákl. prenesená",J185,0)</f>
        <v>0</v>
      </c>
      <c r="BH185" s="249">
        <f>IF(N185="zníž. prenesená",J185,0)</f>
        <v>0</v>
      </c>
      <c r="BI185" s="249">
        <f>IF(N185="nulová",J185,0)</f>
        <v>0</v>
      </c>
      <c r="BJ185" s="17" t="s">
        <v>154</v>
      </c>
      <c r="BK185" s="249">
        <f>ROUND(I185*H185,2)</f>
        <v>0</v>
      </c>
      <c r="BL185" s="17" t="s">
        <v>153</v>
      </c>
      <c r="BM185" s="248" t="s">
        <v>235</v>
      </c>
    </row>
    <row r="186" s="13" customFormat="1">
      <c r="A186" s="13"/>
      <c r="B186" s="250"/>
      <c r="C186" s="251"/>
      <c r="D186" s="252" t="s">
        <v>163</v>
      </c>
      <c r="E186" s="253" t="s">
        <v>1</v>
      </c>
      <c r="F186" s="254" t="s">
        <v>164</v>
      </c>
      <c r="G186" s="251"/>
      <c r="H186" s="253" t="s">
        <v>1</v>
      </c>
      <c r="I186" s="255"/>
      <c r="J186" s="251"/>
      <c r="K186" s="251"/>
      <c r="L186" s="256"/>
      <c r="M186" s="257"/>
      <c r="N186" s="258"/>
      <c r="O186" s="258"/>
      <c r="P186" s="258"/>
      <c r="Q186" s="258"/>
      <c r="R186" s="258"/>
      <c r="S186" s="258"/>
      <c r="T186" s="259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60" t="s">
        <v>163</v>
      </c>
      <c r="AU186" s="260" t="s">
        <v>154</v>
      </c>
      <c r="AV186" s="13" t="s">
        <v>87</v>
      </c>
      <c r="AW186" s="13" t="s">
        <v>33</v>
      </c>
      <c r="AX186" s="13" t="s">
        <v>79</v>
      </c>
      <c r="AY186" s="260" t="s">
        <v>146</v>
      </c>
    </row>
    <row r="187" s="14" customFormat="1">
      <c r="A187" s="14"/>
      <c r="B187" s="261"/>
      <c r="C187" s="262"/>
      <c r="D187" s="252" t="s">
        <v>163</v>
      </c>
      <c r="E187" s="263" t="s">
        <v>1</v>
      </c>
      <c r="F187" s="264" t="s">
        <v>236</v>
      </c>
      <c r="G187" s="262"/>
      <c r="H187" s="265">
        <v>43.469999999999999</v>
      </c>
      <c r="I187" s="266"/>
      <c r="J187" s="262"/>
      <c r="K187" s="262"/>
      <c r="L187" s="267"/>
      <c r="M187" s="268"/>
      <c r="N187" s="269"/>
      <c r="O187" s="269"/>
      <c r="P187" s="269"/>
      <c r="Q187" s="269"/>
      <c r="R187" s="269"/>
      <c r="S187" s="269"/>
      <c r="T187" s="27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71" t="s">
        <v>163</v>
      </c>
      <c r="AU187" s="271" t="s">
        <v>154</v>
      </c>
      <c r="AV187" s="14" t="s">
        <v>154</v>
      </c>
      <c r="AW187" s="14" t="s">
        <v>33</v>
      </c>
      <c r="AX187" s="14" t="s">
        <v>79</v>
      </c>
      <c r="AY187" s="271" t="s">
        <v>146</v>
      </c>
    </row>
    <row r="188" s="14" customFormat="1">
      <c r="A188" s="14"/>
      <c r="B188" s="261"/>
      <c r="C188" s="262"/>
      <c r="D188" s="252" t="s">
        <v>163</v>
      </c>
      <c r="E188" s="263" t="s">
        <v>1</v>
      </c>
      <c r="F188" s="264" t="s">
        <v>237</v>
      </c>
      <c r="G188" s="262"/>
      <c r="H188" s="265">
        <v>11.699999999999999</v>
      </c>
      <c r="I188" s="266"/>
      <c r="J188" s="262"/>
      <c r="K188" s="262"/>
      <c r="L188" s="267"/>
      <c r="M188" s="268"/>
      <c r="N188" s="269"/>
      <c r="O188" s="269"/>
      <c r="P188" s="269"/>
      <c r="Q188" s="269"/>
      <c r="R188" s="269"/>
      <c r="S188" s="269"/>
      <c r="T188" s="27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71" t="s">
        <v>163</v>
      </c>
      <c r="AU188" s="271" t="s">
        <v>154</v>
      </c>
      <c r="AV188" s="14" t="s">
        <v>154</v>
      </c>
      <c r="AW188" s="14" t="s">
        <v>33</v>
      </c>
      <c r="AX188" s="14" t="s">
        <v>79</v>
      </c>
      <c r="AY188" s="271" t="s">
        <v>146</v>
      </c>
    </row>
    <row r="189" s="14" customFormat="1">
      <c r="A189" s="14"/>
      <c r="B189" s="261"/>
      <c r="C189" s="262"/>
      <c r="D189" s="252" t="s">
        <v>163</v>
      </c>
      <c r="E189" s="263" t="s">
        <v>1</v>
      </c>
      <c r="F189" s="264" t="s">
        <v>238</v>
      </c>
      <c r="G189" s="262"/>
      <c r="H189" s="265">
        <v>1.5900000000000001</v>
      </c>
      <c r="I189" s="266"/>
      <c r="J189" s="262"/>
      <c r="K189" s="262"/>
      <c r="L189" s="267"/>
      <c r="M189" s="268"/>
      <c r="N189" s="269"/>
      <c r="O189" s="269"/>
      <c r="P189" s="269"/>
      <c r="Q189" s="269"/>
      <c r="R189" s="269"/>
      <c r="S189" s="269"/>
      <c r="T189" s="27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71" t="s">
        <v>163</v>
      </c>
      <c r="AU189" s="271" t="s">
        <v>154</v>
      </c>
      <c r="AV189" s="14" t="s">
        <v>154</v>
      </c>
      <c r="AW189" s="14" t="s">
        <v>33</v>
      </c>
      <c r="AX189" s="14" t="s">
        <v>79</v>
      </c>
      <c r="AY189" s="271" t="s">
        <v>146</v>
      </c>
    </row>
    <row r="190" s="13" customFormat="1">
      <c r="A190" s="13"/>
      <c r="B190" s="250"/>
      <c r="C190" s="251"/>
      <c r="D190" s="252" t="s">
        <v>163</v>
      </c>
      <c r="E190" s="253" t="s">
        <v>1</v>
      </c>
      <c r="F190" s="254" t="s">
        <v>168</v>
      </c>
      <c r="G190" s="251"/>
      <c r="H190" s="253" t="s">
        <v>1</v>
      </c>
      <c r="I190" s="255"/>
      <c r="J190" s="251"/>
      <c r="K190" s="251"/>
      <c r="L190" s="256"/>
      <c r="M190" s="257"/>
      <c r="N190" s="258"/>
      <c r="O190" s="258"/>
      <c r="P190" s="258"/>
      <c r="Q190" s="258"/>
      <c r="R190" s="258"/>
      <c r="S190" s="258"/>
      <c r="T190" s="25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60" t="s">
        <v>163</v>
      </c>
      <c r="AU190" s="260" t="s">
        <v>154</v>
      </c>
      <c r="AV190" s="13" t="s">
        <v>87</v>
      </c>
      <c r="AW190" s="13" t="s">
        <v>33</v>
      </c>
      <c r="AX190" s="13" t="s">
        <v>79</v>
      </c>
      <c r="AY190" s="260" t="s">
        <v>146</v>
      </c>
    </row>
    <row r="191" s="13" customFormat="1">
      <c r="A191" s="13"/>
      <c r="B191" s="250"/>
      <c r="C191" s="251"/>
      <c r="D191" s="252" t="s">
        <v>163</v>
      </c>
      <c r="E191" s="253" t="s">
        <v>1</v>
      </c>
      <c r="F191" s="254" t="s">
        <v>169</v>
      </c>
      <c r="G191" s="251"/>
      <c r="H191" s="253" t="s">
        <v>1</v>
      </c>
      <c r="I191" s="255"/>
      <c r="J191" s="251"/>
      <c r="K191" s="251"/>
      <c r="L191" s="256"/>
      <c r="M191" s="257"/>
      <c r="N191" s="258"/>
      <c r="O191" s="258"/>
      <c r="P191" s="258"/>
      <c r="Q191" s="258"/>
      <c r="R191" s="258"/>
      <c r="S191" s="258"/>
      <c r="T191" s="25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60" t="s">
        <v>163</v>
      </c>
      <c r="AU191" s="260" t="s">
        <v>154</v>
      </c>
      <c r="AV191" s="13" t="s">
        <v>87</v>
      </c>
      <c r="AW191" s="13" t="s">
        <v>33</v>
      </c>
      <c r="AX191" s="13" t="s">
        <v>79</v>
      </c>
      <c r="AY191" s="260" t="s">
        <v>146</v>
      </c>
    </row>
    <row r="192" s="14" customFormat="1">
      <c r="A192" s="14"/>
      <c r="B192" s="261"/>
      <c r="C192" s="262"/>
      <c r="D192" s="252" t="s">
        <v>163</v>
      </c>
      <c r="E192" s="263" t="s">
        <v>1</v>
      </c>
      <c r="F192" s="264" t="s">
        <v>239</v>
      </c>
      <c r="G192" s="262"/>
      <c r="H192" s="265">
        <v>5.1749999999999998</v>
      </c>
      <c r="I192" s="266"/>
      <c r="J192" s="262"/>
      <c r="K192" s="262"/>
      <c r="L192" s="267"/>
      <c r="M192" s="268"/>
      <c r="N192" s="269"/>
      <c r="O192" s="269"/>
      <c r="P192" s="269"/>
      <c r="Q192" s="269"/>
      <c r="R192" s="269"/>
      <c r="S192" s="269"/>
      <c r="T192" s="27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71" t="s">
        <v>163</v>
      </c>
      <c r="AU192" s="271" t="s">
        <v>154</v>
      </c>
      <c r="AV192" s="14" t="s">
        <v>154</v>
      </c>
      <c r="AW192" s="14" t="s">
        <v>33</v>
      </c>
      <c r="AX192" s="14" t="s">
        <v>79</v>
      </c>
      <c r="AY192" s="271" t="s">
        <v>146</v>
      </c>
    </row>
    <row r="193" s="14" customFormat="1">
      <c r="A193" s="14"/>
      <c r="B193" s="261"/>
      <c r="C193" s="262"/>
      <c r="D193" s="252" t="s">
        <v>163</v>
      </c>
      <c r="E193" s="263" t="s">
        <v>1</v>
      </c>
      <c r="F193" s="264" t="s">
        <v>240</v>
      </c>
      <c r="G193" s="262"/>
      <c r="H193" s="265">
        <v>0.79500000000000004</v>
      </c>
      <c r="I193" s="266"/>
      <c r="J193" s="262"/>
      <c r="K193" s="262"/>
      <c r="L193" s="267"/>
      <c r="M193" s="268"/>
      <c r="N193" s="269"/>
      <c r="O193" s="269"/>
      <c r="P193" s="269"/>
      <c r="Q193" s="269"/>
      <c r="R193" s="269"/>
      <c r="S193" s="269"/>
      <c r="T193" s="27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71" t="s">
        <v>163</v>
      </c>
      <c r="AU193" s="271" t="s">
        <v>154</v>
      </c>
      <c r="AV193" s="14" t="s">
        <v>154</v>
      </c>
      <c r="AW193" s="14" t="s">
        <v>33</v>
      </c>
      <c r="AX193" s="14" t="s">
        <v>79</v>
      </c>
      <c r="AY193" s="271" t="s">
        <v>146</v>
      </c>
    </row>
    <row r="194" s="13" customFormat="1">
      <c r="A194" s="13"/>
      <c r="B194" s="250"/>
      <c r="C194" s="251"/>
      <c r="D194" s="252" t="s">
        <v>163</v>
      </c>
      <c r="E194" s="253" t="s">
        <v>1</v>
      </c>
      <c r="F194" s="254" t="s">
        <v>172</v>
      </c>
      <c r="G194" s="251"/>
      <c r="H194" s="253" t="s">
        <v>1</v>
      </c>
      <c r="I194" s="255"/>
      <c r="J194" s="251"/>
      <c r="K194" s="251"/>
      <c r="L194" s="256"/>
      <c r="M194" s="257"/>
      <c r="N194" s="258"/>
      <c r="O194" s="258"/>
      <c r="P194" s="258"/>
      <c r="Q194" s="258"/>
      <c r="R194" s="258"/>
      <c r="S194" s="258"/>
      <c r="T194" s="25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60" t="s">
        <v>163</v>
      </c>
      <c r="AU194" s="260" t="s">
        <v>154</v>
      </c>
      <c r="AV194" s="13" t="s">
        <v>87</v>
      </c>
      <c r="AW194" s="13" t="s">
        <v>33</v>
      </c>
      <c r="AX194" s="13" t="s">
        <v>79</v>
      </c>
      <c r="AY194" s="260" t="s">
        <v>146</v>
      </c>
    </row>
    <row r="195" s="14" customFormat="1">
      <c r="A195" s="14"/>
      <c r="B195" s="261"/>
      <c r="C195" s="262"/>
      <c r="D195" s="252" t="s">
        <v>163</v>
      </c>
      <c r="E195" s="263" t="s">
        <v>1</v>
      </c>
      <c r="F195" s="264" t="s">
        <v>241</v>
      </c>
      <c r="G195" s="262"/>
      <c r="H195" s="265">
        <v>55.799999999999997</v>
      </c>
      <c r="I195" s="266"/>
      <c r="J195" s="262"/>
      <c r="K195" s="262"/>
      <c r="L195" s="267"/>
      <c r="M195" s="268"/>
      <c r="N195" s="269"/>
      <c r="O195" s="269"/>
      <c r="P195" s="269"/>
      <c r="Q195" s="269"/>
      <c r="R195" s="269"/>
      <c r="S195" s="269"/>
      <c r="T195" s="27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71" t="s">
        <v>163</v>
      </c>
      <c r="AU195" s="271" t="s">
        <v>154</v>
      </c>
      <c r="AV195" s="14" t="s">
        <v>154</v>
      </c>
      <c r="AW195" s="14" t="s">
        <v>33</v>
      </c>
      <c r="AX195" s="14" t="s">
        <v>79</v>
      </c>
      <c r="AY195" s="271" t="s">
        <v>146</v>
      </c>
    </row>
    <row r="196" s="14" customFormat="1">
      <c r="A196" s="14"/>
      <c r="B196" s="261"/>
      <c r="C196" s="262"/>
      <c r="D196" s="252" t="s">
        <v>163</v>
      </c>
      <c r="E196" s="263" t="s">
        <v>1</v>
      </c>
      <c r="F196" s="264" t="s">
        <v>242</v>
      </c>
      <c r="G196" s="262"/>
      <c r="H196" s="265">
        <v>9.4499999999999993</v>
      </c>
      <c r="I196" s="266"/>
      <c r="J196" s="262"/>
      <c r="K196" s="262"/>
      <c r="L196" s="267"/>
      <c r="M196" s="268"/>
      <c r="N196" s="269"/>
      <c r="O196" s="269"/>
      <c r="P196" s="269"/>
      <c r="Q196" s="269"/>
      <c r="R196" s="269"/>
      <c r="S196" s="269"/>
      <c r="T196" s="27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71" t="s">
        <v>163</v>
      </c>
      <c r="AU196" s="271" t="s">
        <v>154</v>
      </c>
      <c r="AV196" s="14" t="s">
        <v>154</v>
      </c>
      <c r="AW196" s="14" t="s">
        <v>33</v>
      </c>
      <c r="AX196" s="14" t="s">
        <v>79</v>
      </c>
      <c r="AY196" s="271" t="s">
        <v>146</v>
      </c>
    </row>
    <row r="197" s="14" customFormat="1">
      <c r="A197" s="14"/>
      <c r="B197" s="261"/>
      <c r="C197" s="262"/>
      <c r="D197" s="252" t="s">
        <v>163</v>
      </c>
      <c r="E197" s="263" t="s">
        <v>1</v>
      </c>
      <c r="F197" s="264" t="s">
        <v>243</v>
      </c>
      <c r="G197" s="262"/>
      <c r="H197" s="265">
        <v>11.699999999999999</v>
      </c>
      <c r="I197" s="266"/>
      <c r="J197" s="262"/>
      <c r="K197" s="262"/>
      <c r="L197" s="267"/>
      <c r="M197" s="268"/>
      <c r="N197" s="269"/>
      <c r="O197" s="269"/>
      <c r="P197" s="269"/>
      <c r="Q197" s="269"/>
      <c r="R197" s="269"/>
      <c r="S197" s="269"/>
      <c r="T197" s="27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71" t="s">
        <v>163</v>
      </c>
      <c r="AU197" s="271" t="s">
        <v>154</v>
      </c>
      <c r="AV197" s="14" t="s">
        <v>154</v>
      </c>
      <c r="AW197" s="14" t="s">
        <v>33</v>
      </c>
      <c r="AX197" s="14" t="s">
        <v>79</v>
      </c>
      <c r="AY197" s="271" t="s">
        <v>146</v>
      </c>
    </row>
    <row r="198" s="13" customFormat="1">
      <c r="A198" s="13"/>
      <c r="B198" s="250"/>
      <c r="C198" s="251"/>
      <c r="D198" s="252" t="s">
        <v>163</v>
      </c>
      <c r="E198" s="253" t="s">
        <v>1</v>
      </c>
      <c r="F198" s="254" t="s">
        <v>176</v>
      </c>
      <c r="G198" s="251"/>
      <c r="H198" s="253" t="s">
        <v>1</v>
      </c>
      <c r="I198" s="255"/>
      <c r="J198" s="251"/>
      <c r="K198" s="251"/>
      <c r="L198" s="256"/>
      <c r="M198" s="257"/>
      <c r="N198" s="258"/>
      <c r="O198" s="258"/>
      <c r="P198" s="258"/>
      <c r="Q198" s="258"/>
      <c r="R198" s="258"/>
      <c r="S198" s="258"/>
      <c r="T198" s="259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60" t="s">
        <v>163</v>
      </c>
      <c r="AU198" s="260" t="s">
        <v>154</v>
      </c>
      <c r="AV198" s="13" t="s">
        <v>87</v>
      </c>
      <c r="AW198" s="13" t="s">
        <v>33</v>
      </c>
      <c r="AX198" s="13" t="s">
        <v>79</v>
      </c>
      <c r="AY198" s="260" t="s">
        <v>146</v>
      </c>
    </row>
    <row r="199" s="13" customFormat="1">
      <c r="A199" s="13"/>
      <c r="B199" s="250"/>
      <c r="C199" s="251"/>
      <c r="D199" s="252" t="s">
        <v>163</v>
      </c>
      <c r="E199" s="253" t="s">
        <v>1</v>
      </c>
      <c r="F199" s="254" t="s">
        <v>177</v>
      </c>
      <c r="G199" s="251"/>
      <c r="H199" s="253" t="s">
        <v>1</v>
      </c>
      <c r="I199" s="255"/>
      <c r="J199" s="251"/>
      <c r="K199" s="251"/>
      <c r="L199" s="256"/>
      <c r="M199" s="257"/>
      <c r="N199" s="258"/>
      <c r="O199" s="258"/>
      <c r="P199" s="258"/>
      <c r="Q199" s="258"/>
      <c r="R199" s="258"/>
      <c r="S199" s="258"/>
      <c r="T199" s="259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60" t="s">
        <v>163</v>
      </c>
      <c r="AU199" s="260" t="s">
        <v>154</v>
      </c>
      <c r="AV199" s="13" t="s">
        <v>87</v>
      </c>
      <c r="AW199" s="13" t="s">
        <v>33</v>
      </c>
      <c r="AX199" s="13" t="s">
        <v>79</v>
      </c>
      <c r="AY199" s="260" t="s">
        <v>146</v>
      </c>
    </row>
    <row r="200" s="15" customFormat="1">
      <c r="A200" s="15"/>
      <c r="B200" s="272"/>
      <c r="C200" s="273"/>
      <c r="D200" s="252" t="s">
        <v>163</v>
      </c>
      <c r="E200" s="274" t="s">
        <v>1</v>
      </c>
      <c r="F200" s="275" t="s">
        <v>178</v>
      </c>
      <c r="G200" s="273"/>
      <c r="H200" s="276">
        <v>139.68000000000001</v>
      </c>
      <c r="I200" s="277"/>
      <c r="J200" s="273"/>
      <c r="K200" s="273"/>
      <c r="L200" s="278"/>
      <c r="M200" s="279"/>
      <c r="N200" s="280"/>
      <c r="O200" s="280"/>
      <c r="P200" s="280"/>
      <c r="Q200" s="280"/>
      <c r="R200" s="280"/>
      <c r="S200" s="280"/>
      <c r="T200" s="281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82" t="s">
        <v>163</v>
      </c>
      <c r="AU200" s="282" t="s">
        <v>154</v>
      </c>
      <c r="AV200" s="15" t="s">
        <v>153</v>
      </c>
      <c r="AW200" s="15" t="s">
        <v>33</v>
      </c>
      <c r="AX200" s="15" t="s">
        <v>87</v>
      </c>
      <c r="AY200" s="282" t="s">
        <v>146</v>
      </c>
    </row>
    <row r="201" s="2" customFormat="1" ht="36" customHeight="1">
      <c r="A201" s="38"/>
      <c r="B201" s="39"/>
      <c r="C201" s="236" t="s">
        <v>244</v>
      </c>
      <c r="D201" s="236" t="s">
        <v>149</v>
      </c>
      <c r="E201" s="237" t="s">
        <v>245</v>
      </c>
      <c r="F201" s="238" t="s">
        <v>246</v>
      </c>
      <c r="G201" s="239" t="s">
        <v>152</v>
      </c>
      <c r="H201" s="240">
        <v>86.912999999999997</v>
      </c>
      <c r="I201" s="241"/>
      <c r="J201" s="242">
        <f>ROUND(I201*H201,2)</f>
        <v>0</v>
      </c>
      <c r="K201" s="243"/>
      <c r="L201" s="44"/>
      <c r="M201" s="244" t="s">
        <v>1</v>
      </c>
      <c r="N201" s="245" t="s">
        <v>45</v>
      </c>
      <c r="O201" s="91"/>
      <c r="P201" s="246">
        <f>O201*H201</f>
        <v>0</v>
      </c>
      <c r="Q201" s="246">
        <v>0.014149999999999999</v>
      </c>
      <c r="R201" s="246">
        <f>Q201*H201</f>
        <v>1.2298189499999999</v>
      </c>
      <c r="S201" s="246">
        <v>0</v>
      </c>
      <c r="T201" s="247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48" t="s">
        <v>153</v>
      </c>
      <c r="AT201" s="248" t="s">
        <v>149</v>
      </c>
      <c r="AU201" s="248" t="s">
        <v>154</v>
      </c>
      <c r="AY201" s="17" t="s">
        <v>146</v>
      </c>
      <c r="BE201" s="249">
        <f>IF(N201="základná",J201,0)</f>
        <v>0</v>
      </c>
      <c r="BF201" s="249">
        <f>IF(N201="znížená",J201,0)</f>
        <v>0</v>
      </c>
      <c r="BG201" s="249">
        <f>IF(N201="zákl. prenesená",J201,0)</f>
        <v>0</v>
      </c>
      <c r="BH201" s="249">
        <f>IF(N201="zníž. prenesená",J201,0)</f>
        <v>0</v>
      </c>
      <c r="BI201" s="249">
        <f>IF(N201="nulová",J201,0)</f>
        <v>0</v>
      </c>
      <c r="BJ201" s="17" t="s">
        <v>154</v>
      </c>
      <c r="BK201" s="249">
        <f>ROUND(I201*H201,2)</f>
        <v>0</v>
      </c>
      <c r="BL201" s="17" t="s">
        <v>153</v>
      </c>
      <c r="BM201" s="248" t="s">
        <v>247</v>
      </c>
    </row>
    <row r="202" s="13" customFormat="1">
      <c r="A202" s="13"/>
      <c r="B202" s="250"/>
      <c r="C202" s="251"/>
      <c r="D202" s="252" t="s">
        <v>163</v>
      </c>
      <c r="E202" s="253" t="s">
        <v>1</v>
      </c>
      <c r="F202" s="254" t="s">
        <v>164</v>
      </c>
      <c r="G202" s="251"/>
      <c r="H202" s="253" t="s">
        <v>1</v>
      </c>
      <c r="I202" s="255"/>
      <c r="J202" s="251"/>
      <c r="K202" s="251"/>
      <c r="L202" s="256"/>
      <c r="M202" s="257"/>
      <c r="N202" s="258"/>
      <c r="O202" s="258"/>
      <c r="P202" s="258"/>
      <c r="Q202" s="258"/>
      <c r="R202" s="258"/>
      <c r="S202" s="258"/>
      <c r="T202" s="259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60" t="s">
        <v>163</v>
      </c>
      <c r="AU202" s="260" t="s">
        <v>154</v>
      </c>
      <c r="AV202" s="13" t="s">
        <v>87</v>
      </c>
      <c r="AW202" s="13" t="s">
        <v>33</v>
      </c>
      <c r="AX202" s="13" t="s">
        <v>79</v>
      </c>
      <c r="AY202" s="260" t="s">
        <v>146</v>
      </c>
    </row>
    <row r="203" s="14" customFormat="1">
      <c r="A203" s="14"/>
      <c r="B203" s="261"/>
      <c r="C203" s="262"/>
      <c r="D203" s="252" t="s">
        <v>163</v>
      </c>
      <c r="E203" s="263" t="s">
        <v>1</v>
      </c>
      <c r="F203" s="264" t="s">
        <v>248</v>
      </c>
      <c r="G203" s="262"/>
      <c r="H203" s="265">
        <v>44.963999999999999</v>
      </c>
      <c r="I203" s="266"/>
      <c r="J203" s="262"/>
      <c r="K203" s="262"/>
      <c r="L203" s="267"/>
      <c r="M203" s="268"/>
      <c r="N203" s="269"/>
      <c r="O203" s="269"/>
      <c r="P203" s="269"/>
      <c r="Q203" s="269"/>
      <c r="R203" s="269"/>
      <c r="S203" s="269"/>
      <c r="T203" s="27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71" t="s">
        <v>163</v>
      </c>
      <c r="AU203" s="271" t="s">
        <v>154</v>
      </c>
      <c r="AV203" s="14" t="s">
        <v>154</v>
      </c>
      <c r="AW203" s="14" t="s">
        <v>33</v>
      </c>
      <c r="AX203" s="14" t="s">
        <v>79</v>
      </c>
      <c r="AY203" s="271" t="s">
        <v>146</v>
      </c>
    </row>
    <row r="204" s="13" customFormat="1">
      <c r="A204" s="13"/>
      <c r="B204" s="250"/>
      <c r="C204" s="251"/>
      <c r="D204" s="252" t="s">
        <v>163</v>
      </c>
      <c r="E204" s="253" t="s">
        <v>1</v>
      </c>
      <c r="F204" s="254" t="s">
        <v>220</v>
      </c>
      <c r="G204" s="251"/>
      <c r="H204" s="253" t="s">
        <v>1</v>
      </c>
      <c r="I204" s="255"/>
      <c r="J204" s="251"/>
      <c r="K204" s="251"/>
      <c r="L204" s="256"/>
      <c r="M204" s="257"/>
      <c r="N204" s="258"/>
      <c r="O204" s="258"/>
      <c r="P204" s="258"/>
      <c r="Q204" s="258"/>
      <c r="R204" s="258"/>
      <c r="S204" s="258"/>
      <c r="T204" s="259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60" t="s">
        <v>163</v>
      </c>
      <c r="AU204" s="260" t="s">
        <v>154</v>
      </c>
      <c r="AV204" s="13" t="s">
        <v>87</v>
      </c>
      <c r="AW204" s="13" t="s">
        <v>33</v>
      </c>
      <c r="AX204" s="13" t="s">
        <v>79</v>
      </c>
      <c r="AY204" s="260" t="s">
        <v>146</v>
      </c>
    </row>
    <row r="205" s="14" customFormat="1">
      <c r="A205" s="14"/>
      <c r="B205" s="261"/>
      <c r="C205" s="262"/>
      <c r="D205" s="252" t="s">
        <v>163</v>
      </c>
      <c r="E205" s="263" t="s">
        <v>1</v>
      </c>
      <c r="F205" s="264" t="s">
        <v>249</v>
      </c>
      <c r="G205" s="262"/>
      <c r="H205" s="265">
        <v>-9</v>
      </c>
      <c r="I205" s="266"/>
      <c r="J205" s="262"/>
      <c r="K205" s="262"/>
      <c r="L205" s="267"/>
      <c r="M205" s="268"/>
      <c r="N205" s="269"/>
      <c r="O205" s="269"/>
      <c r="P205" s="269"/>
      <c r="Q205" s="269"/>
      <c r="R205" s="269"/>
      <c r="S205" s="269"/>
      <c r="T205" s="27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71" t="s">
        <v>163</v>
      </c>
      <c r="AU205" s="271" t="s">
        <v>154</v>
      </c>
      <c r="AV205" s="14" t="s">
        <v>154</v>
      </c>
      <c r="AW205" s="14" t="s">
        <v>33</v>
      </c>
      <c r="AX205" s="14" t="s">
        <v>79</v>
      </c>
      <c r="AY205" s="271" t="s">
        <v>146</v>
      </c>
    </row>
    <row r="206" s="13" customFormat="1">
      <c r="A206" s="13"/>
      <c r="B206" s="250"/>
      <c r="C206" s="251"/>
      <c r="D206" s="252" t="s">
        <v>163</v>
      </c>
      <c r="E206" s="253" t="s">
        <v>1</v>
      </c>
      <c r="F206" s="254" t="s">
        <v>168</v>
      </c>
      <c r="G206" s="251"/>
      <c r="H206" s="253" t="s">
        <v>1</v>
      </c>
      <c r="I206" s="255"/>
      <c r="J206" s="251"/>
      <c r="K206" s="251"/>
      <c r="L206" s="256"/>
      <c r="M206" s="257"/>
      <c r="N206" s="258"/>
      <c r="O206" s="258"/>
      <c r="P206" s="258"/>
      <c r="Q206" s="258"/>
      <c r="R206" s="258"/>
      <c r="S206" s="258"/>
      <c r="T206" s="259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60" t="s">
        <v>163</v>
      </c>
      <c r="AU206" s="260" t="s">
        <v>154</v>
      </c>
      <c r="AV206" s="13" t="s">
        <v>87</v>
      </c>
      <c r="AW206" s="13" t="s">
        <v>33</v>
      </c>
      <c r="AX206" s="13" t="s">
        <v>79</v>
      </c>
      <c r="AY206" s="260" t="s">
        <v>146</v>
      </c>
    </row>
    <row r="207" s="14" customFormat="1">
      <c r="A207" s="14"/>
      <c r="B207" s="261"/>
      <c r="C207" s="262"/>
      <c r="D207" s="252" t="s">
        <v>163</v>
      </c>
      <c r="E207" s="263" t="s">
        <v>1</v>
      </c>
      <c r="F207" s="264" t="s">
        <v>248</v>
      </c>
      <c r="G207" s="262"/>
      <c r="H207" s="265">
        <v>44.963999999999999</v>
      </c>
      <c r="I207" s="266"/>
      <c r="J207" s="262"/>
      <c r="K207" s="262"/>
      <c r="L207" s="267"/>
      <c r="M207" s="268"/>
      <c r="N207" s="269"/>
      <c r="O207" s="269"/>
      <c r="P207" s="269"/>
      <c r="Q207" s="269"/>
      <c r="R207" s="269"/>
      <c r="S207" s="269"/>
      <c r="T207" s="27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71" t="s">
        <v>163</v>
      </c>
      <c r="AU207" s="271" t="s">
        <v>154</v>
      </c>
      <c r="AV207" s="14" t="s">
        <v>154</v>
      </c>
      <c r="AW207" s="14" t="s">
        <v>33</v>
      </c>
      <c r="AX207" s="14" t="s">
        <v>79</v>
      </c>
      <c r="AY207" s="271" t="s">
        <v>146</v>
      </c>
    </row>
    <row r="208" s="13" customFormat="1">
      <c r="A208" s="13"/>
      <c r="B208" s="250"/>
      <c r="C208" s="251"/>
      <c r="D208" s="252" t="s">
        <v>163</v>
      </c>
      <c r="E208" s="253" t="s">
        <v>1</v>
      </c>
      <c r="F208" s="254" t="s">
        <v>220</v>
      </c>
      <c r="G208" s="251"/>
      <c r="H208" s="253" t="s">
        <v>1</v>
      </c>
      <c r="I208" s="255"/>
      <c r="J208" s="251"/>
      <c r="K208" s="251"/>
      <c r="L208" s="256"/>
      <c r="M208" s="257"/>
      <c r="N208" s="258"/>
      <c r="O208" s="258"/>
      <c r="P208" s="258"/>
      <c r="Q208" s="258"/>
      <c r="R208" s="258"/>
      <c r="S208" s="258"/>
      <c r="T208" s="25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60" t="s">
        <v>163</v>
      </c>
      <c r="AU208" s="260" t="s">
        <v>154</v>
      </c>
      <c r="AV208" s="13" t="s">
        <v>87</v>
      </c>
      <c r="AW208" s="13" t="s">
        <v>33</v>
      </c>
      <c r="AX208" s="13" t="s">
        <v>79</v>
      </c>
      <c r="AY208" s="260" t="s">
        <v>146</v>
      </c>
    </row>
    <row r="209" s="14" customFormat="1">
      <c r="A209" s="14"/>
      <c r="B209" s="261"/>
      <c r="C209" s="262"/>
      <c r="D209" s="252" t="s">
        <v>163</v>
      </c>
      <c r="E209" s="263" t="s">
        <v>1</v>
      </c>
      <c r="F209" s="264" t="s">
        <v>250</v>
      </c>
      <c r="G209" s="262"/>
      <c r="H209" s="265">
        <v>-19.094999999999999</v>
      </c>
      <c r="I209" s="266"/>
      <c r="J209" s="262"/>
      <c r="K209" s="262"/>
      <c r="L209" s="267"/>
      <c r="M209" s="268"/>
      <c r="N209" s="269"/>
      <c r="O209" s="269"/>
      <c r="P209" s="269"/>
      <c r="Q209" s="269"/>
      <c r="R209" s="269"/>
      <c r="S209" s="269"/>
      <c r="T209" s="27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71" t="s">
        <v>163</v>
      </c>
      <c r="AU209" s="271" t="s">
        <v>154</v>
      </c>
      <c r="AV209" s="14" t="s">
        <v>154</v>
      </c>
      <c r="AW209" s="14" t="s">
        <v>33</v>
      </c>
      <c r="AX209" s="14" t="s">
        <v>79</v>
      </c>
      <c r="AY209" s="271" t="s">
        <v>146</v>
      </c>
    </row>
    <row r="210" s="13" customFormat="1">
      <c r="A210" s="13"/>
      <c r="B210" s="250"/>
      <c r="C210" s="251"/>
      <c r="D210" s="252" t="s">
        <v>163</v>
      </c>
      <c r="E210" s="253" t="s">
        <v>1</v>
      </c>
      <c r="F210" s="254" t="s">
        <v>176</v>
      </c>
      <c r="G210" s="251"/>
      <c r="H210" s="253" t="s">
        <v>1</v>
      </c>
      <c r="I210" s="255"/>
      <c r="J210" s="251"/>
      <c r="K210" s="251"/>
      <c r="L210" s="256"/>
      <c r="M210" s="257"/>
      <c r="N210" s="258"/>
      <c r="O210" s="258"/>
      <c r="P210" s="258"/>
      <c r="Q210" s="258"/>
      <c r="R210" s="258"/>
      <c r="S210" s="258"/>
      <c r="T210" s="25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60" t="s">
        <v>163</v>
      </c>
      <c r="AU210" s="260" t="s">
        <v>154</v>
      </c>
      <c r="AV210" s="13" t="s">
        <v>87</v>
      </c>
      <c r="AW210" s="13" t="s">
        <v>33</v>
      </c>
      <c r="AX210" s="13" t="s">
        <v>79</v>
      </c>
      <c r="AY210" s="260" t="s">
        <v>146</v>
      </c>
    </row>
    <row r="211" s="14" customFormat="1">
      <c r="A211" s="14"/>
      <c r="B211" s="261"/>
      <c r="C211" s="262"/>
      <c r="D211" s="252" t="s">
        <v>163</v>
      </c>
      <c r="E211" s="263" t="s">
        <v>1</v>
      </c>
      <c r="F211" s="264" t="s">
        <v>251</v>
      </c>
      <c r="G211" s="262"/>
      <c r="H211" s="265">
        <v>13.74</v>
      </c>
      <c r="I211" s="266"/>
      <c r="J211" s="262"/>
      <c r="K211" s="262"/>
      <c r="L211" s="267"/>
      <c r="M211" s="268"/>
      <c r="N211" s="269"/>
      <c r="O211" s="269"/>
      <c r="P211" s="269"/>
      <c r="Q211" s="269"/>
      <c r="R211" s="269"/>
      <c r="S211" s="269"/>
      <c r="T211" s="27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71" t="s">
        <v>163</v>
      </c>
      <c r="AU211" s="271" t="s">
        <v>154</v>
      </c>
      <c r="AV211" s="14" t="s">
        <v>154</v>
      </c>
      <c r="AW211" s="14" t="s">
        <v>33</v>
      </c>
      <c r="AX211" s="14" t="s">
        <v>79</v>
      </c>
      <c r="AY211" s="271" t="s">
        <v>146</v>
      </c>
    </row>
    <row r="212" s="13" customFormat="1">
      <c r="A212" s="13"/>
      <c r="B212" s="250"/>
      <c r="C212" s="251"/>
      <c r="D212" s="252" t="s">
        <v>163</v>
      </c>
      <c r="E212" s="253" t="s">
        <v>1</v>
      </c>
      <c r="F212" s="254" t="s">
        <v>220</v>
      </c>
      <c r="G212" s="251"/>
      <c r="H212" s="253" t="s">
        <v>1</v>
      </c>
      <c r="I212" s="255"/>
      <c r="J212" s="251"/>
      <c r="K212" s="251"/>
      <c r="L212" s="256"/>
      <c r="M212" s="257"/>
      <c r="N212" s="258"/>
      <c r="O212" s="258"/>
      <c r="P212" s="258"/>
      <c r="Q212" s="258"/>
      <c r="R212" s="258"/>
      <c r="S212" s="258"/>
      <c r="T212" s="259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60" t="s">
        <v>163</v>
      </c>
      <c r="AU212" s="260" t="s">
        <v>154</v>
      </c>
      <c r="AV212" s="13" t="s">
        <v>87</v>
      </c>
      <c r="AW212" s="13" t="s">
        <v>33</v>
      </c>
      <c r="AX212" s="13" t="s">
        <v>79</v>
      </c>
      <c r="AY212" s="260" t="s">
        <v>146</v>
      </c>
    </row>
    <row r="213" s="14" customFormat="1">
      <c r="A213" s="14"/>
      <c r="B213" s="261"/>
      <c r="C213" s="262"/>
      <c r="D213" s="252" t="s">
        <v>163</v>
      </c>
      <c r="E213" s="263" t="s">
        <v>1</v>
      </c>
      <c r="F213" s="264" t="s">
        <v>252</v>
      </c>
      <c r="G213" s="262"/>
      <c r="H213" s="265">
        <v>-2.3999999999999999</v>
      </c>
      <c r="I213" s="266"/>
      <c r="J213" s="262"/>
      <c r="K213" s="262"/>
      <c r="L213" s="267"/>
      <c r="M213" s="268"/>
      <c r="N213" s="269"/>
      <c r="O213" s="269"/>
      <c r="P213" s="269"/>
      <c r="Q213" s="269"/>
      <c r="R213" s="269"/>
      <c r="S213" s="269"/>
      <c r="T213" s="27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71" t="s">
        <v>163</v>
      </c>
      <c r="AU213" s="271" t="s">
        <v>154</v>
      </c>
      <c r="AV213" s="14" t="s">
        <v>154</v>
      </c>
      <c r="AW213" s="14" t="s">
        <v>33</v>
      </c>
      <c r="AX213" s="14" t="s">
        <v>79</v>
      </c>
      <c r="AY213" s="271" t="s">
        <v>146</v>
      </c>
    </row>
    <row r="214" s="13" customFormat="1">
      <c r="A214" s="13"/>
      <c r="B214" s="250"/>
      <c r="C214" s="251"/>
      <c r="D214" s="252" t="s">
        <v>163</v>
      </c>
      <c r="E214" s="253" t="s">
        <v>1</v>
      </c>
      <c r="F214" s="254" t="s">
        <v>177</v>
      </c>
      <c r="G214" s="251"/>
      <c r="H214" s="253" t="s">
        <v>1</v>
      </c>
      <c r="I214" s="255"/>
      <c r="J214" s="251"/>
      <c r="K214" s="251"/>
      <c r="L214" s="256"/>
      <c r="M214" s="257"/>
      <c r="N214" s="258"/>
      <c r="O214" s="258"/>
      <c r="P214" s="258"/>
      <c r="Q214" s="258"/>
      <c r="R214" s="258"/>
      <c r="S214" s="258"/>
      <c r="T214" s="259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60" t="s">
        <v>163</v>
      </c>
      <c r="AU214" s="260" t="s">
        <v>154</v>
      </c>
      <c r="AV214" s="13" t="s">
        <v>87</v>
      </c>
      <c r="AW214" s="13" t="s">
        <v>33</v>
      </c>
      <c r="AX214" s="13" t="s">
        <v>79</v>
      </c>
      <c r="AY214" s="260" t="s">
        <v>146</v>
      </c>
    </row>
    <row r="215" s="14" customFormat="1">
      <c r="A215" s="14"/>
      <c r="B215" s="261"/>
      <c r="C215" s="262"/>
      <c r="D215" s="252" t="s">
        <v>163</v>
      </c>
      <c r="E215" s="263" t="s">
        <v>1</v>
      </c>
      <c r="F215" s="264" t="s">
        <v>251</v>
      </c>
      <c r="G215" s="262"/>
      <c r="H215" s="265">
        <v>13.74</v>
      </c>
      <c r="I215" s="266"/>
      <c r="J215" s="262"/>
      <c r="K215" s="262"/>
      <c r="L215" s="267"/>
      <c r="M215" s="268"/>
      <c r="N215" s="269"/>
      <c r="O215" s="269"/>
      <c r="P215" s="269"/>
      <c r="Q215" s="269"/>
      <c r="R215" s="269"/>
      <c r="S215" s="269"/>
      <c r="T215" s="27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71" t="s">
        <v>163</v>
      </c>
      <c r="AU215" s="271" t="s">
        <v>154</v>
      </c>
      <c r="AV215" s="14" t="s">
        <v>154</v>
      </c>
      <c r="AW215" s="14" t="s">
        <v>33</v>
      </c>
      <c r="AX215" s="14" t="s">
        <v>79</v>
      </c>
      <c r="AY215" s="271" t="s">
        <v>146</v>
      </c>
    </row>
    <row r="216" s="15" customFormat="1">
      <c r="A216" s="15"/>
      <c r="B216" s="272"/>
      <c r="C216" s="273"/>
      <c r="D216" s="252" t="s">
        <v>163</v>
      </c>
      <c r="E216" s="274" t="s">
        <v>1</v>
      </c>
      <c r="F216" s="275" t="s">
        <v>178</v>
      </c>
      <c r="G216" s="273"/>
      <c r="H216" s="276">
        <v>86.912999999999997</v>
      </c>
      <c r="I216" s="277"/>
      <c r="J216" s="273"/>
      <c r="K216" s="273"/>
      <c r="L216" s="278"/>
      <c r="M216" s="279"/>
      <c r="N216" s="280"/>
      <c r="O216" s="280"/>
      <c r="P216" s="280"/>
      <c r="Q216" s="280"/>
      <c r="R216" s="280"/>
      <c r="S216" s="280"/>
      <c r="T216" s="281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82" t="s">
        <v>163</v>
      </c>
      <c r="AU216" s="282" t="s">
        <v>154</v>
      </c>
      <c r="AV216" s="15" t="s">
        <v>153</v>
      </c>
      <c r="AW216" s="15" t="s">
        <v>33</v>
      </c>
      <c r="AX216" s="15" t="s">
        <v>87</v>
      </c>
      <c r="AY216" s="282" t="s">
        <v>146</v>
      </c>
    </row>
    <row r="217" s="2" customFormat="1" ht="24" customHeight="1">
      <c r="A217" s="38"/>
      <c r="B217" s="39"/>
      <c r="C217" s="236" t="s">
        <v>253</v>
      </c>
      <c r="D217" s="236" t="s">
        <v>149</v>
      </c>
      <c r="E217" s="237" t="s">
        <v>254</v>
      </c>
      <c r="F217" s="238" t="s">
        <v>255</v>
      </c>
      <c r="G217" s="239" t="s">
        <v>152</v>
      </c>
      <c r="H217" s="240">
        <v>27.846</v>
      </c>
      <c r="I217" s="241"/>
      <c r="J217" s="242">
        <f>ROUND(I217*H217,2)</f>
        <v>0</v>
      </c>
      <c r="K217" s="243"/>
      <c r="L217" s="44"/>
      <c r="M217" s="244" t="s">
        <v>1</v>
      </c>
      <c r="N217" s="245" t="s">
        <v>45</v>
      </c>
      <c r="O217" s="91"/>
      <c r="P217" s="246">
        <f>O217*H217</f>
        <v>0</v>
      </c>
      <c r="Q217" s="246">
        <v>0.033980000000000003</v>
      </c>
      <c r="R217" s="246">
        <f>Q217*H217</f>
        <v>0.94620708000000009</v>
      </c>
      <c r="S217" s="246">
        <v>0</v>
      </c>
      <c r="T217" s="247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48" t="s">
        <v>153</v>
      </c>
      <c r="AT217" s="248" t="s">
        <v>149</v>
      </c>
      <c r="AU217" s="248" t="s">
        <v>154</v>
      </c>
      <c r="AY217" s="17" t="s">
        <v>146</v>
      </c>
      <c r="BE217" s="249">
        <f>IF(N217="základná",J217,0)</f>
        <v>0</v>
      </c>
      <c r="BF217" s="249">
        <f>IF(N217="znížená",J217,0)</f>
        <v>0</v>
      </c>
      <c r="BG217" s="249">
        <f>IF(N217="zákl. prenesená",J217,0)</f>
        <v>0</v>
      </c>
      <c r="BH217" s="249">
        <f>IF(N217="zníž. prenesená",J217,0)</f>
        <v>0</v>
      </c>
      <c r="BI217" s="249">
        <f>IF(N217="nulová",J217,0)</f>
        <v>0</v>
      </c>
      <c r="BJ217" s="17" t="s">
        <v>154</v>
      </c>
      <c r="BK217" s="249">
        <f>ROUND(I217*H217,2)</f>
        <v>0</v>
      </c>
      <c r="BL217" s="17" t="s">
        <v>153</v>
      </c>
      <c r="BM217" s="248" t="s">
        <v>256</v>
      </c>
    </row>
    <row r="218" s="13" customFormat="1">
      <c r="A218" s="13"/>
      <c r="B218" s="250"/>
      <c r="C218" s="251"/>
      <c r="D218" s="252" t="s">
        <v>163</v>
      </c>
      <c r="E218" s="253" t="s">
        <v>1</v>
      </c>
      <c r="F218" s="254" t="s">
        <v>164</v>
      </c>
      <c r="G218" s="251"/>
      <c r="H218" s="253" t="s">
        <v>1</v>
      </c>
      <c r="I218" s="255"/>
      <c r="J218" s="251"/>
      <c r="K218" s="251"/>
      <c r="L218" s="256"/>
      <c r="M218" s="257"/>
      <c r="N218" s="258"/>
      <c r="O218" s="258"/>
      <c r="P218" s="258"/>
      <c r="Q218" s="258"/>
      <c r="R218" s="258"/>
      <c r="S218" s="258"/>
      <c r="T218" s="259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60" t="s">
        <v>163</v>
      </c>
      <c r="AU218" s="260" t="s">
        <v>154</v>
      </c>
      <c r="AV218" s="13" t="s">
        <v>87</v>
      </c>
      <c r="AW218" s="13" t="s">
        <v>33</v>
      </c>
      <c r="AX218" s="13" t="s">
        <v>79</v>
      </c>
      <c r="AY218" s="260" t="s">
        <v>146</v>
      </c>
    </row>
    <row r="219" s="14" customFormat="1">
      <c r="A219" s="14"/>
      <c r="B219" s="261"/>
      <c r="C219" s="262"/>
      <c r="D219" s="252" t="s">
        <v>163</v>
      </c>
      <c r="E219" s="263" t="s">
        <v>1</v>
      </c>
      <c r="F219" s="264" t="s">
        <v>257</v>
      </c>
      <c r="G219" s="262"/>
      <c r="H219" s="265">
        <v>14.988</v>
      </c>
      <c r="I219" s="266"/>
      <c r="J219" s="262"/>
      <c r="K219" s="262"/>
      <c r="L219" s="267"/>
      <c r="M219" s="268"/>
      <c r="N219" s="269"/>
      <c r="O219" s="269"/>
      <c r="P219" s="269"/>
      <c r="Q219" s="269"/>
      <c r="R219" s="269"/>
      <c r="S219" s="269"/>
      <c r="T219" s="27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71" t="s">
        <v>163</v>
      </c>
      <c r="AU219" s="271" t="s">
        <v>154</v>
      </c>
      <c r="AV219" s="14" t="s">
        <v>154</v>
      </c>
      <c r="AW219" s="14" t="s">
        <v>33</v>
      </c>
      <c r="AX219" s="14" t="s">
        <v>79</v>
      </c>
      <c r="AY219" s="271" t="s">
        <v>146</v>
      </c>
    </row>
    <row r="220" s="13" customFormat="1">
      <c r="A220" s="13"/>
      <c r="B220" s="250"/>
      <c r="C220" s="251"/>
      <c r="D220" s="252" t="s">
        <v>163</v>
      </c>
      <c r="E220" s="253" t="s">
        <v>1</v>
      </c>
      <c r="F220" s="254" t="s">
        <v>220</v>
      </c>
      <c r="G220" s="251"/>
      <c r="H220" s="253" t="s">
        <v>1</v>
      </c>
      <c r="I220" s="255"/>
      <c r="J220" s="251"/>
      <c r="K220" s="251"/>
      <c r="L220" s="256"/>
      <c r="M220" s="257"/>
      <c r="N220" s="258"/>
      <c r="O220" s="258"/>
      <c r="P220" s="258"/>
      <c r="Q220" s="258"/>
      <c r="R220" s="258"/>
      <c r="S220" s="258"/>
      <c r="T220" s="259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60" t="s">
        <v>163</v>
      </c>
      <c r="AU220" s="260" t="s">
        <v>154</v>
      </c>
      <c r="AV220" s="13" t="s">
        <v>87</v>
      </c>
      <c r="AW220" s="13" t="s">
        <v>33</v>
      </c>
      <c r="AX220" s="13" t="s">
        <v>79</v>
      </c>
      <c r="AY220" s="260" t="s">
        <v>146</v>
      </c>
    </row>
    <row r="221" s="14" customFormat="1">
      <c r="A221" s="14"/>
      <c r="B221" s="261"/>
      <c r="C221" s="262"/>
      <c r="D221" s="252" t="s">
        <v>163</v>
      </c>
      <c r="E221" s="263" t="s">
        <v>1</v>
      </c>
      <c r="F221" s="264" t="s">
        <v>258</v>
      </c>
      <c r="G221" s="262"/>
      <c r="H221" s="265">
        <v>-3</v>
      </c>
      <c r="I221" s="266"/>
      <c r="J221" s="262"/>
      <c r="K221" s="262"/>
      <c r="L221" s="267"/>
      <c r="M221" s="268"/>
      <c r="N221" s="269"/>
      <c r="O221" s="269"/>
      <c r="P221" s="269"/>
      <c r="Q221" s="269"/>
      <c r="R221" s="269"/>
      <c r="S221" s="269"/>
      <c r="T221" s="27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71" t="s">
        <v>163</v>
      </c>
      <c r="AU221" s="271" t="s">
        <v>154</v>
      </c>
      <c r="AV221" s="14" t="s">
        <v>154</v>
      </c>
      <c r="AW221" s="14" t="s">
        <v>33</v>
      </c>
      <c r="AX221" s="14" t="s">
        <v>79</v>
      </c>
      <c r="AY221" s="271" t="s">
        <v>146</v>
      </c>
    </row>
    <row r="222" s="13" customFormat="1">
      <c r="A222" s="13"/>
      <c r="B222" s="250"/>
      <c r="C222" s="251"/>
      <c r="D222" s="252" t="s">
        <v>163</v>
      </c>
      <c r="E222" s="253" t="s">
        <v>1</v>
      </c>
      <c r="F222" s="254" t="s">
        <v>168</v>
      </c>
      <c r="G222" s="251"/>
      <c r="H222" s="253" t="s">
        <v>1</v>
      </c>
      <c r="I222" s="255"/>
      <c r="J222" s="251"/>
      <c r="K222" s="251"/>
      <c r="L222" s="256"/>
      <c r="M222" s="257"/>
      <c r="N222" s="258"/>
      <c r="O222" s="258"/>
      <c r="P222" s="258"/>
      <c r="Q222" s="258"/>
      <c r="R222" s="258"/>
      <c r="S222" s="258"/>
      <c r="T222" s="25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60" t="s">
        <v>163</v>
      </c>
      <c r="AU222" s="260" t="s">
        <v>154</v>
      </c>
      <c r="AV222" s="13" t="s">
        <v>87</v>
      </c>
      <c r="AW222" s="13" t="s">
        <v>33</v>
      </c>
      <c r="AX222" s="13" t="s">
        <v>79</v>
      </c>
      <c r="AY222" s="260" t="s">
        <v>146</v>
      </c>
    </row>
    <row r="223" s="14" customFormat="1">
      <c r="A223" s="14"/>
      <c r="B223" s="261"/>
      <c r="C223" s="262"/>
      <c r="D223" s="252" t="s">
        <v>163</v>
      </c>
      <c r="E223" s="263" t="s">
        <v>1</v>
      </c>
      <c r="F223" s="264" t="s">
        <v>257</v>
      </c>
      <c r="G223" s="262"/>
      <c r="H223" s="265">
        <v>14.988</v>
      </c>
      <c r="I223" s="266"/>
      <c r="J223" s="262"/>
      <c r="K223" s="262"/>
      <c r="L223" s="267"/>
      <c r="M223" s="268"/>
      <c r="N223" s="269"/>
      <c r="O223" s="269"/>
      <c r="P223" s="269"/>
      <c r="Q223" s="269"/>
      <c r="R223" s="269"/>
      <c r="S223" s="269"/>
      <c r="T223" s="27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71" t="s">
        <v>163</v>
      </c>
      <c r="AU223" s="271" t="s">
        <v>154</v>
      </c>
      <c r="AV223" s="14" t="s">
        <v>154</v>
      </c>
      <c r="AW223" s="14" t="s">
        <v>33</v>
      </c>
      <c r="AX223" s="14" t="s">
        <v>79</v>
      </c>
      <c r="AY223" s="271" t="s">
        <v>146</v>
      </c>
    </row>
    <row r="224" s="13" customFormat="1">
      <c r="A224" s="13"/>
      <c r="B224" s="250"/>
      <c r="C224" s="251"/>
      <c r="D224" s="252" t="s">
        <v>163</v>
      </c>
      <c r="E224" s="253" t="s">
        <v>1</v>
      </c>
      <c r="F224" s="254" t="s">
        <v>220</v>
      </c>
      <c r="G224" s="251"/>
      <c r="H224" s="253" t="s">
        <v>1</v>
      </c>
      <c r="I224" s="255"/>
      <c r="J224" s="251"/>
      <c r="K224" s="251"/>
      <c r="L224" s="256"/>
      <c r="M224" s="257"/>
      <c r="N224" s="258"/>
      <c r="O224" s="258"/>
      <c r="P224" s="258"/>
      <c r="Q224" s="258"/>
      <c r="R224" s="258"/>
      <c r="S224" s="258"/>
      <c r="T224" s="259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60" t="s">
        <v>163</v>
      </c>
      <c r="AU224" s="260" t="s">
        <v>154</v>
      </c>
      <c r="AV224" s="13" t="s">
        <v>87</v>
      </c>
      <c r="AW224" s="13" t="s">
        <v>33</v>
      </c>
      <c r="AX224" s="13" t="s">
        <v>79</v>
      </c>
      <c r="AY224" s="260" t="s">
        <v>146</v>
      </c>
    </row>
    <row r="225" s="14" customFormat="1">
      <c r="A225" s="14"/>
      <c r="B225" s="261"/>
      <c r="C225" s="262"/>
      <c r="D225" s="252" t="s">
        <v>163</v>
      </c>
      <c r="E225" s="263" t="s">
        <v>1</v>
      </c>
      <c r="F225" s="264" t="s">
        <v>259</v>
      </c>
      <c r="G225" s="262"/>
      <c r="H225" s="265">
        <v>-7.4900000000000002</v>
      </c>
      <c r="I225" s="266"/>
      <c r="J225" s="262"/>
      <c r="K225" s="262"/>
      <c r="L225" s="267"/>
      <c r="M225" s="268"/>
      <c r="N225" s="269"/>
      <c r="O225" s="269"/>
      <c r="P225" s="269"/>
      <c r="Q225" s="269"/>
      <c r="R225" s="269"/>
      <c r="S225" s="269"/>
      <c r="T225" s="27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71" t="s">
        <v>163</v>
      </c>
      <c r="AU225" s="271" t="s">
        <v>154</v>
      </c>
      <c r="AV225" s="14" t="s">
        <v>154</v>
      </c>
      <c r="AW225" s="14" t="s">
        <v>33</v>
      </c>
      <c r="AX225" s="14" t="s">
        <v>79</v>
      </c>
      <c r="AY225" s="271" t="s">
        <v>146</v>
      </c>
    </row>
    <row r="226" s="13" customFormat="1">
      <c r="A226" s="13"/>
      <c r="B226" s="250"/>
      <c r="C226" s="251"/>
      <c r="D226" s="252" t="s">
        <v>163</v>
      </c>
      <c r="E226" s="253" t="s">
        <v>1</v>
      </c>
      <c r="F226" s="254" t="s">
        <v>176</v>
      </c>
      <c r="G226" s="251"/>
      <c r="H226" s="253" t="s">
        <v>1</v>
      </c>
      <c r="I226" s="255"/>
      <c r="J226" s="251"/>
      <c r="K226" s="251"/>
      <c r="L226" s="256"/>
      <c r="M226" s="257"/>
      <c r="N226" s="258"/>
      <c r="O226" s="258"/>
      <c r="P226" s="258"/>
      <c r="Q226" s="258"/>
      <c r="R226" s="258"/>
      <c r="S226" s="258"/>
      <c r="T226" s="259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60" t="s">
        <v>163</v>
      </c>
      <c r="AU226" s="260" t="s">
        <v>154</v>
      </c>
      <c r="AV226" s="13" t="s">
        <v>87</v>
      </c>
      <c r="AW226" s="13" t="s">
        <v>33</v>
      </c>
      <c r="AX226" s="13" t="s">
        <v>79</v>
      </c>
      <c r="AY226" s="260" t="s">
        <v>146</v>
      </c>
    </row>
    <row r="227" s="14" customFormat="1">
      <c r="A227" s="14"/>
      <c r="B227" s="261"/>
      <c r="C227" s="262"/>
      <c r="D227" s="252" t="s">
        <v>163</v>
      </c>
      <c r="E227" s="263" t="s">
        <v>1</v>
      </c>
      <c r="F227" s="264" t="s">
        <v>260</v>
      </c>
      <c r="G227" s="262"/>
      <c r="H227" s="265">
        <v>4.5800000000000001</v>
      </c>
      <c r="I227" s="266"/>
      <c r="J227" s="262"/>
      <c r="K227" s="262"/>
      <c r="L227" s="267"/>
      <c r="M227" s="268"/>
      <c r="N227" s="269"/>
      <c r="O227" s="269"/>
      <c r="P227" s="269"/>
      <c r="Q227" s="269"/>
      <c r="R227" s="269"/>
      <c r="S227" s="269"/>
      <c r="T227" s="27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71" t="s">
        <v>163</v>
      </c>
      <c r="AU227" s="271" t="s">
        <v>154</v>
      </c>
      <c r="AV227" s="14" t="s">
        <v>154</v>
      </c>
      <c r="AW227" s="14" t="s">
        <v>33</v>
      </c>
      <c r="AX227" s="14" t="s">
        <v>79</v>
      </c>
      <c r="AY227" s="271" t="s">
        <v>146</v>
      </c>
    </row>
    <row r="228" s="13" customFormat="1">
      <c r="A228" s="13"/>
      <c r="B228" s="250"/>
      <c r="C228" s="251"/>
      <c r="D228" s="252" t="s">
        <v>163</v>
      </c>
      <c r="E228" s="253" t="s">
        <v>1</v>
      </c>
      <c r="F228" s="254" t="s">
        <v>220</v>
      </c>
      <c r="G228" s="251"/>
      <c r="H228" s="253" t="s">
        <v>1</v>
      </c>
      <c r="I228" s="255"/>
      <c r="J228" s="251"/>
      <c r="K228" s="251"/>
      <c r="L228" s="256"/>
      <c r="M228" s="257"/>
      <c r="N228" s="258"/>
      <c r="O228" s="258"/>
      <c r="P228" s="258"/>
      <c r="Q228" s="258"/>
      <c r="R228" s="258"/>
      <c r="S228" s="258"/>
      <c r="T228" s="25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60" t="s">
        <v>163</v>
      </c>
      <c r="AU228" s="260" t="s">
        <v>154</v>
      </c>
      <c r="AV228" s="13" t="s">
        <v>87</v>
      </c>
      <c r="AW228" s="13" t="s">
        <v>33</v>
      </c>
      <c r="AX228" s="13" t="s">
        <v>79</v>
      </c>
      <c r="AY228" s="260" t="s">
        <v>146</v>
      </c>
    </row>
    <row r="229" s="14" customFormat="1">
      <c r="A229" s="14"/>
      <c r="B229" s="261"/>
      <c r="C229" s="262"/>
      <c r="D229" s="252" t="s">
        <v>163</v>
      </c>
      <c r="E229" s="263" t="s">
        <v>1</v>
      </c>
      <c r="F229" s="264" t="s">
        <v>261</v>
      </c>
      <c r="G229" s="262"/>
      <c r="H229" s="265">
        <v>-0.80000000000000004</v>
      </c>
      <c r="I229" s="266"/>
      <c r="J229" s="262"/>
      <c r="K229" s="262"/>
      <c r="L229" s="267"/>
      <c r="M229" s="268"/>
      <c r="N229" s="269"/>
      <c r="O229" s="269"/>
      <c r="P229" s="269"/>
      <c r="Q229" s="269"/>
      <c r="R229" s="269"/>
      <c r="S229" s="269"/>
      <c r="T229" s="27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71" t="s">
        <v>163</v>
      </c>
      <c r="AU229" s="271" t="s">
        <v>154</v>
      </c>
      <c r="AV229" s="14" t="s">
        <v>154</v>
      </c>
      <c r="AW229" s="14" t="s">
        <v>33</v>
      </c>
      <c r="AX229" s="14" t="s">
        <v>79</v>
      </c>
      <c r="AY229" s="271" t="s">
        <v>146</v>
      </c>
    </row>
    <row r="230" s="13" customFormat="1">
      <c r="A230" s="13"/>
      <c r="B230" s="250"/>
      <c r="C230" s="251"/>
      <c r="D230" s="252" t="s">
        <v>163</v>
      </c>
      <c r="E230" s="253" t="s">
        <v>1</v>
      </c>
      <c r="F230" s="254" t="s">
        <v>177</v>
      </c>
      <c r="G230" s="251"/>
      <c r="H230" s="253" t="s">
        <v>1</v>
      </c>
      <c r="I230" s="255"/>
      <c r="J230" s="251"/>
      <c r="K230" s="251"/>
      <c r="L230" s="256"/>
      <c r="M230" s="257"/>
      <c r="N230" s="258"/>
      <c r="O230" s="258"/>
      <c r="P230" s="258"/>
      <c r="Q230" s="258"/>
      <c r="R230" s="258"/>
      <c r="S230" s="258"/>
      <c r="T230" s="259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60" t="s">
        <v>163</v>
      </c>
      <c r="AU230" s="260" t="s">
        <v>154</v>
      </c>
      <c r="AV230" s="13" t="s">
        <v>87</v>
      </c>
      <c r="AW230" s="13" t="s">
        <v>33</v>
      </c>
      <c r="AX230" s="13" t="s">
        <v>79</v>
      </c>
      <c r="AY230" s="260" t="s">
        <v>146</v>
      </c>
    </row>
    <row r="231" s="14" customFormat="1">
      <c r="A231" s="14"/>
      <c r="B231" s="261"/>
      <c r="C231" s="262"/>
      <c r="D231" s="252" t="s">
        <v>163</v>
      </c>
      <c r="E231" s="263" t="s">
        <v>1</v>
      </c>
      <c r="F231" s="264" t="s">
        <v>260</v>
      </c>
      <c r="G231" s="262"/>
      <c r="H231" s="265">
        <v>4.5800000000000001</v>
      </c>
      <c r="I231" s="266"/>
      <c r="J231" s="262"/>
      <c r="K231" s="262"/>
      <c r="L231" s="267"/>
      <c r="M231" s="268"/>
      <c r="N231" s="269"/>
      <c r="O231" s="269"/>
      <c r="P231" s="269"/>
      <c r="Q231" s="269"/>
      <c r="R231" s="269"/>
      <c r="S231" s="269"/>
      <c r="T231" s="27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71" t="s">
        <v>163</v>
      </c>
      <c r="AU231" s="271" t="s">
        <v>154</v>
      </c>
      <c r="AV231" s="14" t="s">
        <v>154</v>
      </c>
      <c r="AW231" s="14" t="s">
        <v>33</v>
      </c>
      <c r="AX231" s="14" t="s">
        <v>79</v>
      </c>
      <c r="AY231" s="271" t="s">
        <v>146</v>
      </c>
    </row>
    <row r="232" s="15" customFormat="1">
      <c r="A232" s="15"/>
      <c r="B232" s="272"/>
      <c r="C232" s="273"/>
      <c r="D232" s="252" t="s">
        <v>163</v>
      </c>
      <c r="E232" s="274" t="s">
        <v>1</v>
      </c>
      <c r="F232" s="275" t="s">
        <v>178</v>
      </c>
      <c r="G232" s="273"/>
      <c r="H232" s="276">
        <v>27.846</v>
      </c>
      <c r="I232" s="277"/>
      <c r="J232" s="273"/>
      <c r="K232" s="273"/>
      <c r="L232" s="278"/>
      <c r="M232" s="279"/>
      <c r="N232" s="280"/>
      <c r="O232" s="280"/>
      <c r="P232" s="280"/>
      <c r="Q232" s="280"/>
      <c r="R232" s="280"/>
      <c r="S232" s="280"/>
      <c r="T232" s="281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82" t="s">
        <v>163</v>
      </c>
      <c r="AU232" s="282" t="s">
        <v>154</v>
      </c>
      <c r="AV232" s="15" t="s">
        <v>153</v>
      </c>
      <c r="AW232" s="15" t="s">
        <v>33</v>
      </c>
      <c r="AX232" s="15" t="s">
        <v>87</v>
      </c>
      <c r="AY232" s="282" t="s">
        <v>146</v>
      </c>
    </row>
    <row r="233" s="2" customFormat="1" ht="36" customHeight="1">
      <c r="A233" s="38"/>
      <c r="B233" s="39"/>
      <c r="C233" s="236" t="s">
        <v>262</v>
      </c>
      <c r="D233" s="236" t="s">
        <v>149</v>
      </c>
      <c r="E233" s="237" t="s">
        <v>263</v>
      </c>
      <c r="F233" s="238" t="s">
        <v>264</v>
      </c>
      <c r="G233" s="239" t="s">
        <v>152</v>
      </c>
      <c r="H233" s="240">
        <v>263.34899999999999</v>
      </c>
      <c r="I233" s="241"/>
      <c r="J233" s="242">
        <f>ROUND(I233*H233,2)</f>
        <v>0</v>
      </c>
      <c r="K233" s="243"/>
      <c r="L233" s="44"/>
      <c r="M233" s="244" t="s">
        <v>1</v>
      </c>
      <c r="N233" s="245" t="s">
        <v>45</v>
      </c>
      <c r="O233" s="91"/>
      <c r="P233" s="246">
        <f>O233*H233</f>
        <v>0</v>
      </c>
      <c r="Q233" s="246">
        <v>0.00415</v>
      </c>
      <c r="R233" s="246">
        <f>Q233*H233</f>
        <v>1.09289835</v>
      </c>
      <c r="S233" s="246">
        <v>0</v>
      </c>
      <c r="T233" s="247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48" t="s">
        <v>153</v>
      </c>
      <c r="AT233" s="248" t="s">
        <v>149</v>
      </c>
      <c r="AU233" s="248" t="s">
        <v>154</v>
      </c>
      <c r="AY233" s="17" t="s">
        <v>146</v>
      </c>
      <c r="BE233" s="249">
        <f>IF(N233="základná",J233,0)</f>
        <v>0</v>
      </c>
      <c r="BF233" s="249">
        <f>IF(N233="znížená",J233,0)</f>
        <v>0</v>
      </c>
      <c r="BG233" s="249">
        <f>IF(N233="zákl. prenesená",J233,0)</f>
        <v>0</v>
      </c>
      <c r="BH233" s="249">
        <f>IF(N233="zníž. prenesená",J233,0)</f>
        <v>0</v>
      </c>
      <c r="BI233" s="249">
        <f>IF(N233="nulová",J233,0)</f>
        <v>0</v>
      </c>
      <c r="BJ233" s="17" t="s">
        <v>154</v>
      </c>
      <c r="BK233" s="249">
        <f>ROUND(I233*H233,2)</f>
        <v>0</v>
      </c>
      <c r="BL233" s="17" t="s">
        <v>153</v>
      </c>
      <c r="BM233" s="248" t="s">
        <v>265</v>
      </c>
    </row>
    <row r="234" s="14" customFormat="1">
      <c r="A234" s="14"/>
      <c r="B234" s="261"/>
      <c r="C234" s="262"/>
      <c r="D234" s="252" t="s">
        <v>163</v>
      </c>
      <c r="E234" s="263" t="s">
        <v>1</v>
      </c>
      <c r="F234" s="264" t="s">
        <v>266</v>
      </c>
      <c r="G234" s="262"/>
      <c r="H234" s="265">
        <v>42.340000000000003</v>
      </c>
      <c r="I234" s="266"/>
      <c r="J234" s="262"/>
      <c r="K234" s="262"/>
      <c r="L234" s="267"/>
      <c r="M234" s="268"/>
      <c r="N234" s="269"/>
      <c r="O234" s="269"/>
      <c r="P234" s="269"/>
      <c r="Q234" s="269"/>
      <c r="R234" s="269"/>
      <c r="S234" s="269"/>
      <c r="T234" s="27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71" t="s">
        <v>163</v>
      </c>
      <c r="AU234" s="271" t="s">
        <v>154</v>
      </c>
      <c r="AV234" s="14" t="s">
        <v>154</v>
      </c>
      <c r="AW234" s="14" t="s">
        <v>33</v>
      </c>
      <c r="AX234" s="14" t="s">
        <v>79</v>
      </c>
      <c r="AY234" s="271" t="s">
        <v>146</v>
      </c>
    </row>
    <row r="235" s="14" customFormat="1">
      <c r="A235" s="14"/>
      <c r="B235" s="261"/>
      <c r="C235" s="262"/>
      <c r="D235" s="252" t="s">
        <v>163</v>
      </c>
      <c r="E235" s="263" t="s">
        <v>1</v>
      </c>
      <c r="F235" s="264" t="s">
        <v>267</v>
      </c>
      <c r="G235" s="262"/>
      <c r="H235" s="265">
        <v>-2.5499999999999998</v>
      </c>
      <c r="I235" s="266"/>
      <c r="J235" s="262"/>
      <c r="K235" s="262"/>
      <c r="L235" s="267"/>
      <c r="M235" s="268"/>
      <c r="N235" s="269"/>
      <c r="O235" s="269"/>
      <c r="P235" s="269"/>
      <c r="Q235" s="269"/>
      <c r="R235" s="269"/>
      <c r="S235" s="269"/>
      <c r="T235" s="27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71" t="s">
        <v>163</v>
      </c>
      <c r="AU235" s="271" t="s">
        <v>154</v>
      </c>
      <c r="AV235" s="14" t="s">
        <v>154</v>
      </c>
      <c r="AW235" s="14" t="s">
        <v>33</v>
      </c>
      <c r="AX235" s="14" t="s">
        <v>79</v>
      </c>
      <c r="AY235" s="271" t="s">
        <v>146</v>
      </c>
    </row>
    <row r="236" s="14" customFormat="1">
      <c r="A236" s="14"/>
      <c r="B236" s="261"/>
      <c r="C236" s="262"/>
      <c r="D236" s="252" t="s">
        <v>163</v>
      </c>
      <c r="E236" s="263" t="s">
        <v>1</v>
      </c>
      <c r="F236" s="264" t="s">
        <v>268</v>
      </c>
      <c r="G236" s="262"/>
      <c r="H236" s="265">
        <v>92.510000000000005</v>
      </c>
      <c r="I236" s="266"/>
      <c r="J236" s="262"/>
      <c r="K236" s="262"/>
      <c r="L236" s="267"/>
      <c r="M236" s="268"/>
      <c r="N236" s="269"/>
      <c r="O236" s="269"/>
      <c r="P236" s="269"/>
      <c r="Q236" s="269"/>
      <c r="R236" s="269"/>
      <c r="S236" s="269"/>
      <c r="T236" s="27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71" t="s">
        <v>163</v>
      </c>
      <c r="AU236" s="271" t="s">
        <v>154</v>
      </c>
      <c r="AV236" s="14" t="s">
        <v>154</v>
      </c>
      <c r="AW236" s="14" t="s">
        <v>33</v>
      </c>
      <c r="AX236" s="14" t="s">
        <v>79</v>
      </c>
      <c r="AY236" s="271" t="s">
        <v>146</v>
      </c>
    </row>
    <row r="237" s="14" customFormat="1">
      <c r="A237" s="14"/>
      <c r="B237" s="261"/>
      <c r="C237" s="262"/>
      <c r="D237" s="252" t="s">
        <v>163</v>
      </c>
      <c r="E237" s="263" t="s">
        <v>1</v>
      </c>
      <c r="F237" s="264" t="s">
        <v>269</v>
      </c>
      <c r="G237" s="262"/>
      <c r="H237" s="265">
        <v>49.725000000000001</v>
      </c>
      <c r="I237" s="266"/>
      <c r="J237" s="262"/>
      <c r="K237" s="262"/>
      <c r="L237" s="267"/>
      <c r="M237" s="268"/>
      <c r="N237" s="269"/>
      <c r="O237" s="269"/>
      <c r="P237" s="269"/>
      <c r="Q237" s="269"/>
      <c r="R237" s="269"/>
      <c r="S237" s="269"/>
      <c r="T237" s="27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71" t="s">
        <v>163</v>
      </c>
      <c r="AU237" s="271" t="s">
        <v>154</v>
      </c>
      <c r="AV237" s="14" t="s">
        <v>154</v>
      </c>
      <c r="AW237" s="14" t="s">
        <v>33</v>
      </c>
      <c r="AX237" s="14" t="s">
        <v>79</v>
      </c>
      <c r="AY237" s="271" t="s">
        <v>146</v>
      </c>
    </row>
    <row r="238" s="14" customFormat="1">
      <c r="A238" s="14"/>
      <c r="B238" s="261"/>
      <c r="C238" s="262"/>
      <c r="D238" s="252" t="s">
        <v>163</v>
      </c>
      <c r="E238" s="263" t="s">
        <v>1</v>
      </c>
      <c r="F238" s="264" t="s">
        <v>270</v>
      </c>
      <c r="G238" s="262"/>
      <c r="H238" s="265">
        <v>23.100000000000001</v>
      </c>
      <c r="I238" s="266"/>
      <c r="J238" s="262"/>
      <c r="K238" s="262"/>
      <c r="L238" s="267"/>
      <c r="M238" s="268"/>
      <c r="N238" s="269"/>
      <c r="O238" s="269"/>
      <c r="P238" s="269"/>
      <c r="Q238" s="269"/>
      <c r="R238" s="269"/>
      <c r="S238" s="269"/>
      <c r="T238" s="27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71" t="s">
        <v>163</v>
      </c>
      <c r="AU238" s="271" t="s">
        <v>154</v>
      </c>
      <c r="AV238" s="14" t="s">
        <v>154</v>
      </c>
      <c r="AW238" s="14" t="s">
        <v>33</v>
      </c>
      <c r="AX238" s="14" t="s">
        <v>79</v>
      </c>
      <c r="AY238" s="271" t="s">
        <v>146</v>
      </c>
    </row>
    <row r="239" s="14" customFormat="1">
      <c r="A239" s="14"/>
      <c r="B239" s="261"/>
      <c r="C239" s="262"/>
      <c r="D239" s="252" t="s">
        <v>163</v>
      </c>
      <c r="E239" s="263" t="s">
        <v>1</v>
      </c>
      <c r="F239" s="264" t="s">
        <v>271</v>
      </c>
      <c r="G239" s="262"/>
      <c r="H239" s="265">
        <v>58.223999999999997</v>
      </c>
      <c r="I239" s="266"/>
      <c r="J239" s="262"/>
      <c r="K239" s="262"/>
      <c r="L239" s="267"/>
      <c r="M239" s="268"/>
      <c r="N239" s="269"/>
      <c r="O239" s="269"/>
      <c r="P239" s="269"/>
      <c r="Q239" s="269"/>
      <c r="R239" s="269"/>
      <c r="S239" s="269"/>
      <c r="T239" s="27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71" t="s">
        <v>163</v>
      </c>
      <c r="AU239" s="271" t="s">
        <v>154</v>
      </c>
      <c r="AV239" s="14" t="s">
        <v>154</v>
      </c>
      <c r="AW239" s="14" t="s">
        <v>33</v>
      </c>
      <c r="AX239" s="14" t="s">
        <v>79</v>
      </c>
      <c r="AY239" s="271" t="s">
        <v>146</v>
      </c>
    </row>
    <row r="240" s="15" customFormat="1">
      <c r="A240" s="15"/>
      <c r="B240" s="272"/>
      <c r="C240" s="273"/>
      <c r="D240" s="252" t="s">
        <v>163</v>
      </c>
      <c r="E240" s="274" t="s">
        <v>1</v>
      </c>
      <c r="F240" s="275" t="s">
        <v>178</v>
      </c>
      <c r="G240" s="273"/>
      <c r="H240" s="276">
        <v>263.34899999999999</v>
      </c>
      <c r="I240" s="277"/>
      <c r="J240" s="273"/>
      <c r="K240" s="273"/>
      <c r="L240" s="278"/>
      <c r="M240" s="279"/>
      <c r="N240" s="280"/>
      <c r="O240" s="280"/>
      <c r="P240" s="280"/>
      <c r="Q240" s="280"/>
      <c r="R240" s="280"/>
      <c r="S240" s="280"/>
      <c r="T240" s="281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82" t="s">
        <v>163</v>
      </c>
      <c r="AU240" s="282" t="s">
        <v>154</v>
      </c>
      <c r="AV240" s="15" t="s">
        <v>153</v>
      </c>
      <c r="AW240" s="15" t="s">
        <v>33</v>
      </c>
      <c r="AX240" s="15" t="s">
        <v>87</v>
      </c>
      <c r="AY240" s="282" t="s">
        <v>146</v>
      </c>
    </row>
    <row r="241" s="2" customFormat="1" ht="36" customHeight="1">
      <c r="A241" s="38"/>
      <c r="B241" s="39"/>
      <c r="C241" s="236" t="s">
        <v>272</v>
      </c>
      <c r="D241" s="236" t="s">
        <v>149</v>
      </c>
      <c r="E241" s="237" t="s">
        <v>273</v>
      </c>
      <c r="F241" s="238" t="s">
        <v>274</v>
      </c>
      <c r="G241" s="239" t="s">
        <v>152</v>
      </c>
      <c r="H241" s="240">
        <v>72.825000000000003</v>
      </c>
      <c r="I241" s="241"/>
      <c r="J241" s="242">
        <f>ROUND(I241*H241,2)</f>
        <v>0</v>
      </c>
      <c r="K241" s="243"/>
      <c r="L241" s="44"/>
      <c r="M241" s="244" t="s">
        <v>1</v>
      </c>
      <c r="N241" s="245" t="s">
        <v>45</v>
      </c>
      <c r="O241" s="91"/>
      <c r="P241" s="246">
        <f>O241*H241</f>
        <v>0</v>
      </c>
      <c r="Q241" s="246">
        <v>0.01383</v>
      </c>
      <c r="R241" s="246">
        <f>Q241*H241</f>
        <v>1.0071697500000001</v>
      </c>
      <c r="S241" s="246">
        <v>0</v>
      </c>
      <c r="T241" s="247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48" t="s">
        <v>153</v>
      </c>
      <c r="AT241" s="248" t="s">
        <v>149</v>
      </c>
      <c r="AU241" s="248" t="s">
        <v>154</v>
      </c>
      <c r="AY241" s="17" t="s">
        <v>146</v>
      </c>
      <c r="BE241" s="249">
        <f>IF(N241="základná",J241,0)</f>
        <v>0</v>
      </c>
      <c r="BF241" s="249">
        <f>IF(N241="znížená",J241,0)</f>
        <v>0</v>
      </c>
      <c r="BG241" s="249">
        <f>IF(N241="zákl. prenesená",J241,0)</f>
        <v>0</v>
      </c>
      <c r="BH241" s="249">
        <f>IF(N241="zníž. prenesená",J241,0)</f>
        <v>0</v>
      </c>
      <c r="BI241" s="249">
        <f>IF(N241="nulová",J241,0)</f>
        <v>0</v>
      </c>
      <c r="BJ241" s="17" t="s">
        <v>154</v>
      </c>
      <c r="BK241" s="249">
        <f>ROUND(I241*H241,2)</f>
        <v>0</v>
      </c>
      <c r="BL241" s="17" t="s">
        <v>153</v>
      </c>
      <c r="BM241" s="248" t="s">
        <v>275</v>
      </c>
    </row>
    <row r="242" s="14" customFormat="1">
      <c r="A242" s="14"/>
      <c r="B242" s="261"/>
      <c r="C242" s="262"/>
      <c r="D242" s="252" t="s">
        <v>163</v>
      </c>
      <c r="E242" s="263" t="s">
        <v>1</v>
      </c>
      <c r="F242" s="264" t="s">
        <v>269</v>
      </c>
      <c r="G242" s="262"/>
      <c r="H242" s="265">
        <v>49.725000000000001</v>
      </c>
      <c r="I242" s="266"/>
      <c r="J242" s="262"/>
      <c r="K242" s="262"/>
      <c r="L242" s="267"/>
      <c r="M242" s="268"/>
      <c r="N242" s="269"/>
      <c r="O242" s="269"/>
      <c r="P242" s="269"/>
      <c r="Q242" s="269"/>
      <c r="R242" s="269"/>
      <c r="S242" s="269"/>
      <c r="T242" s="27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71" t="s">
        <v>163</v>
      </c>
      <c r="AU242" s="271" t="s">
        <v>154</v>
      </c>
      <c r="AV242" s="14" t="s">
        <v>154</v>
      </c>
      <c r="AW242" s="14" t="s">
        <v>33</v>
      </c>
      <c r="AX242" s="14" t="s">
        <v>79</v>
      </c>
      <c r="AY242" s="271" t="s">
        <v>146</v>
      </c>
    </row>
    <row r="243" s="14" customFormat="1">
      <c r="A243" s="14"/>
      <c r="B243" s="261"/>
      <c r="C243" s="262"/>
      <c r="D243" s="252" t="s">
        <v>163</v>
      </c>
      <c r="E243" s="263" t="s">
        <v>1</v>
      </c>
      <c r="F243" s="264" t="s">
        <v>270</v>
      </c>
      <c r="G243" s="262"/>
      <c r="H243" s="265">
        <v>23.100000000000001</v>
      </c>
      <c r="I243" s="266"/>
      <c r="J243" s="262"/>
      <c r="K243" s="262"/>
      <c r="L243" s="267"/>
      <c r="M243" s="268"/>
      <c r="N243" s="269"/>
      <c r="O243" s="269"/>
      <c r="P243" s="269"/>
      <c r="Q243" s="269"/>
      <c r="R243" s="269"/>
      <c r="S243" s="269"/>
      <c r="T243" s="27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71" t="s">
        <v>163</v>
      </c>
      <c r="AU243" s="271" t="s">
        <v>154</v>
      </c>
      <c r="AV243" s="14" t="s">
        <v>154</v>
      </c>
      <c r="AW243" s="14" t="s">
        <v>33</v>
      </c>
      <c r="AX243" s="14" t="s">
        <v>79</v>
      </c>
      <c r="AY243" s="271" t="s">
        <v>146</v>
      </c>
    </row>
    <row r="244" s="15" customFormat="1">
      <c r="A244" s="15"/>
      <c r="B244" s="272"/>
      <c r="C244" s="273"/>
      <c r="D244" s="252" t="s">
        <v>163</v>
      </c>
      <c r="E244" s="274" t="s">
        <v>1</v>
      </c>
      <c r="F244" s="275" t="s">
        <v>178</v>
      </c>
      <c r="G244" s="273"/>
      <c r="H244" s="276">
        <v>72.825000000000003</v>
      </c>
      <c r="I244" s="277"/>
      <c r="J244" s="273"/>
      <c r="K244" s="273"/>
      <c r="L244" s="278"/>
      <c r="M244" s="279"/>
      <c r="N244" s="280"/>
      <c r="O244" s="280"/>
      <c r="P244" s="280"/>
      <c r="Q244" s="280"/>
      <c r="R244" s="280"/>
      <c r="S244" s="280"/>
      <c r="T244" s="281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82" t="s">
        <v>163</v>
      </c>
      <c r="AU244" s="282" t="s">
        <v>154</v>
      </c>
      <c r="AV244" s="15" t="s">
        <v>153</v>
      </c>
      <c r="AW244" s="15" t="s">
        <v>33</v>
      </c>
      <c r="AX244" s="15" t="s">
        <v>87</v>
      </c>
      <c r="AY244" s="282" t="s">
        <v>146</v>
      </c>
    </row>
    <row r="245" s="2" customFormat="1" ht="36" customHeight="1">
      <c r="A245" s="38"/>
      <c r="B245" s="39"/>
      <c r="C245" s="236" t="s">
        <v>276</v>
      </c>
      <c r="D245" s="236" t="s">
        <v>149</v>
      </c>
      <c r="E245" s="237" t="s">
        <v>277</v>
      </c>
      <c r="F245" s="238" t="s">
        <v>278</v>
      </c>
      <c r="G245" s="239" t="s">
        <v>152</v>
      </c>
      <c r="H245" s="240">
        <v>58.223999999999997</v>
      </c>
      <c r="I245" s="241"/>
      <c r="J245" s="242">
        <f>ROUND(I245*H245,2)</f>
        <v>0</v>
      </c>
      <c r="K245" s="243"/>
      <c r="L245" s="44"/>
      <c r="M245" s="244" t="s">
        <v>1</v>
      </c>
      <c r="N245" s="245" t="s">
        <v>45</v>
      </c>
      <c r="O245" s="91"/>
      <c r="P245" s="246">
        <f>O245*H245</f>
        <v>0</v>
      </c>
      <c r="Q245" s="246">
        <v>0.014149999999999999</v>
      </c>
      <c r="R245" s="246">
        <f>Q245*H245</f>
        <v>0.82386959999999987</v>
      </c>
      <c r="S245" s="246">
        <v>0</v>
      </c>
      <c r="T245" s="247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48" t="s">
        <v>153</v>
      </c>
      <c r="AT245" s="248" t="s">
        <v>149</v>
      </c>
      <c r="AU245" s="248" t="s">
        <v>154</v>
      </c>
      <c r="AY245" s="17" t="s">
        <v>146</v>
      </c>
      <c r="BE245" s="249">
        <f>IF(N245="základná",J245,0)</f>
        <v>0</v>
      </c>
      <c r="BF245" s="249">
        <f>IF(N245="znížená",J245,0)</f>
        <v>0</v>
      </c>
      <c r="BG245" s="249">
        <f>IF(N245="zákl. prenesená",J245,0)</f>
        <v>0</v>
      </c>
      <c r="BH245" s="249">
        <f>IF(N245="zníž. prenesená",J245,0)</f>
        <v>0</v>
      </c>
      <c r="BI245" s="249">
        <f>IF(N245="nulová",J245,0)</f>
        <v>0</v>
      </c>
      <c r="BJ245" s="17" t="s">
        <v>154</v>
      </c>
      <c r="BK245" s="249">
        <f>ROUND(I245*H245,2)</f>
        <v>0</v>
      </c>
      <c r="BL245" s="17" t="s">
        <v>153</v>
      </c>
      <c r="BM245" s="248" t="s">
        <v>279</v>
      </c>
    </row>
    <row r="246" s="14" customFormat="1">
      <c r="A246" s="14"/>
      <c r="B246" s="261"/>
      <c r="C246" s="262"/>
      <c r="D246" s="252" t="s">
        <v>163</v>
      </c>
      <c r="E246" s="263" t="s">
        <v>1</v>
      </c>
      <c r="F246" s="264" t="s">
        <v>271</v>
      </c>
      <c r="G246" s="262"/>
      <c r="H246" s="265">
        <v>58.223999999999997</v>
      </c>
      <c r="I246" s="266"/>
      <c r="J246" s="262"/>
      <c r="K246" s="262"/>
      <c r="L246" s="267"/>
      <c r="M246" s="268"/>
      <c r="N246" s="269"/>
      <c r="O246" s="269"/>
      <c r="P246" s="269"/>
      <c r="Q246" s="269"/>
      <c r="R246" s="269"/>
      <c r="S246" s="269"/>
      <c r="T246" s="27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71" t="s">
        <v>163</v>
      </c>
      <c r="AU246" s="271" t="s">
        <v>154</v>
      </c>
      <c r="AV246" s="14" t="s">
        <v>154</v>
      </c>
      <c r="AW246" s="14" t="s">
        <v>33</v>
      </c>
      <c r="AX246" s="14" t="s">
        <v>87</v>
      </c>
      <c r="AY246" s="271" t="s">
        <v>146</v>
      </c>
    </row>
    <row r="247" s="2" customFormat="1" ht="36" customHeight="1">
      <c r="A247" s="38"/>
      <c r="B247" s="39"/>
      <c r="C247" s="236" t="s">
        <v>280</v>
      </c>
      <c r="D247" s="236" t="s">
        <v>149</v>
      </c>
      <c r="E247" s="237" t="s">
        <v>281</v>
      </c>
      <c r="F247" s="238" t="s">
        <v>282</v>
      </c>
      <c r="G247" s="239" t="s">
        <v>152</v>
      </c>
      <c r="H247" s="240">
        <v>1868.4069999999999</v>
      </c>
      <c r="I247" s="241"/>
      <c r="J247" s="242">
        <f>ROUND(I247*H247,2)</f>
        <v>0</v>
      </c>
      <c r="K247" s="243"/>
      <c r="L247" s="44"/>
      <c r="M247" s="244" t="s">
        <v>1</v>
      </c>
      <c r="N247" s="245" t="s">
        <v>45</v>
      </c>
      <c r="O247" s="91"/>
      <c r="P247" s="246">
        <f>O247*H247</f>
        <v>0</v>
      </c>
      <c r="Q247" s="246">
        <v>0</v>
      </c>
      <c r="R247" s="246">
        <f>Q247*H247</f>
        <v>0</v>
      </c>
      <c r="S247" s="246">
        <v>0</v>
      </c>
      <c r="T247" s="247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48" t="s">
        <v>153</v>
      </c>
      <c r="AT247" s="248" t="s">
        <v>149</v>
      </c>
      <c r="AU247" s="248" t="s">
        <v>154</v>
      </c>
      <c r="AY247" s="17" t="s">
        <v>146</v>
      </c>
      <c r="BE247" s="249">
        <f>IF(N247="základná",J247,0)</f>
        <v>0</v>
      </c>
      <c r="BF247" s="249">
        <f>IF(N247="znížená",J247,0)</f>
        <v>0</v>
      </c>
      <c r="BG247" s="249">
        <f>IF(N247="zákl. prenesená",J247,0)</f>
        <v>0</v>
      </c>
      <c r="BH247" s="249">
        <f>IF(N247="zníž. prenesená",J247,0)</f>
        <v>0</v>
      </c>
      <c r="BI247" s="249">
        <f>IF(N247="nulová",J247,0)</f>
        <v>0</v>
      </c>
      <c r="BJ247" s="17" t="s">
        <v>154</v>
      </c>
      <c r="BK247" s="249">
        <f>ROUND(I247*H247,2)</f>
        <v>0</v>
      </c>
      <c r="BL247" s="17" t="s">
        <v>153</v>
      </c>
      <c r="BM247" s="248" t="s">
        <v>283</v>
      </c>
    </row>
    <row r="248" s="2" customFormat="1" ht="24" customHeight="1">
      <c r="A248" s="38"/>
      <c r="B248" s="39"/>
      <c r="C248" s="236" t="s">
        <v>7</v>
      </c>
      <c r="D248" s="236" t="s">
        <v>149</v>
      </c>
      <c r="E248" s="237" t="s">
        <v>284</v>
      </c>
      <c r="F248" s="238" t="s">
        <v>285</v>
      </c>
      <c r="G248" s="239" t="s">
        <v>152</v>
      </c>
      <c r="H248" s="240">
        <v>1753.6479999999999</v>
      </c>
      <c r="I248" s="241"/>
      <c r="J248" s="242">
        <f>ROUND(I248*H248,2)</f>
        <v>0</v>
      </c>
      <c r="K248" s="243"/>
      <c r="L248" s="44"/>
      <c r="M248" s="244" t="s">
        <v>1</v>
      </c>
      <c r="N248" s="245" t="s">
        <v>45</v>
      </c>
      <c r="O248" s="91"/>
      <c r="P248" s="246">
        <f>O248*H248</f>
        <v>0</v>
      </c>
      <c r="Q248" s="246">
        <v>0.0032200000000000002</v>
      </c>
      <c r="R248" s="246">
        <f>Q248*H248</f>
        <v>5.6467465600000004</v>
      </c>
      <c r="S248" s="246">
        <v>0</v>
      </c>
      <c r="T248" s="247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48" t="s">
        <v>153</v>
      </c>
      <c r="AT248" s="248" t="s">
        <v>149</v>
      </c>
      <c r="AU248" s="248" t="s">
        <v>154</v>
      </c>
      <c r="AY248" s="17" t="s">
        <v>146</v>
      </c>
      <c r="BE248" s="249">
        <f>IF(N248="základná",J248,0)</f>
        <v>0</v>
      </c>
      <c r="BF248" s="249">
        <f>IF(N248="znížená",J248,0)</f>
        <v>0</v>
      </c>
      <c r="BG248" s="249">
        <f>IF(N248="zákl. prenesená",J248,0)</f>
        <v>0</v>
      </c>
      <c r="BH248" s="249">
        <f>IF(N248="zníž. prenesená",J248,0)</f>
        <v>0</v>
      </c>
      <c r="BI248" s="249">
        <f>IF(N248="nulová",J248,0)</f>
        <v>0</v>
      </c>
      <c r="BJ248" s="17" t="s">
        <v>154</v>
      </c>
      <c r="BK248" s="249">
        <f>ROUND(I248*H248,2)</f>
        <v>0</v>
      </c>
      <c r="BL248" s="17" t="s">
        <v>153</v>
      </c>
      <c r="BM248" s="248" t="s">
        <v>286</v>
      </c>
    </row>
    <row r="249" s="2" customFormat="1" ht="24" customHeight="1">
      <c r="A249" s="38"/>
      <c r="B249" s="39"/>
      <c r="C249" s="236" t="s">
        <v>287</v>
      </c>
      <c r="D249" s="236" t="s">
        <v>149</v>
      </c>
      <c r="E249" s="237" t="s">
        <v>288</v>
      </c>
      <c r="F249" s="238" t="s">
        <v>289</v>
      </c>
      <c r="G249" s="239" t="s">
        <v>152</v>
      </c>
      <c r="H249" s="240">
        <v>114.759</v>
      </c>
      <c r="I249" s="241"/>
      <c r="J249" s="242">
        <f>ROUND(I249*H249,2)</f>
        <v>0</v>
      </c>
      <c r="K249" s="243"/>
      <c r="L249" s="44"/>
      <c r="M249" s="244" t="s">
        <v>1</v>
      </c>
      <c r="N249" s="245" t="s">
        <v>45</v>
      </c>
      <c r="O249" s="91"/>
      <c r="P249" s="246">
        <f>O249*H249</f>
        <v>0</v>
      </c>
      <c r="Q249" s="246">
        <v>0.0047200000000000002</v>
      </c>
      <c r="R249" s="246">
        <f>Q249*H249</f>
        <v>0.54166248000000006</v>
      </c>
      <c r="S249" s="246">
        <v>0</v>
      </c>
      <c r="T249" s="247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48" t="s">
        <v>153</v>
      </c>
      <c r="AT249" s="248" t="s">
        <v>149</v>
      </c>
      <c r="AU249" s="248" t="s">
        <v>154</v>
      </c>
      <c r="AY249" s="17" t="s">
        <v>146</v>
      </c>
      <c r="BE249" s="249">
        <f>IF(N249="základná",J249,0)</f>
        <v>0</v>
      </c>
      <c r="BF249" s="249">
        <f>IF(N249="znížená",J249,0)</f>
        <v>0</v>
      </c>
      <c r="BG249" s="249">
        <f>IF(N249="zákl. prenesená",J249,0)</f>
        <v>0</v>
      </c>
      <c r="BH249" s="249">
        <f>IF(N249="zníž. prenesená",J249,0)</f>
        <v>0</v>
      </c>
      <c r="BI249" s="249">
        <f>IF(N249="nulová",J249,0)</f>
        <v>0</v>
      </c>
      <c r="BJ249" s="17" t="s">
        <v>154</v>
      </c>
      <c r="BK249" s="249">
        <f>ROUND(I249*H249,2)</f>
        <v>0</v>
      </c>
      <c r="BL249" s="17" t="s">
        <v>153</v>
      </c>
      <c r="BM249" s="248" t="s">
        <v>290</v>
      </c>
    </row>
    <row r="250" s="12" customFormat="1" ht="22.8" customHeight="1">
      <c r="A250" s="12"/>
      <c r="B250" s="220"/>
      <c r="C250" s="221"/>
      <c r="D250" s="222" t="s">
        <v>78</v>
      </c>
      <c r="E250" s="234" t="s">
        <v>200</v>
      </c>
      <c r="F250" s="234" t="s">
        <v>291</v>
      </c>
      <c r="G250" s="221"/>
      <c r="H250" s="221"/>
      <c r="I250" s="224"/>
      <c r="J250" s="235">
        <f>BK250</f>
        <v>0</v>
      </c>
      <c r="K250" s="221"/>
      <c r="L250" s="226"/>
      <c r="M250" s="227"/>
      <c r="N250" s="228"/>
      <c r="O250" s="228"/>
      <c r="P250" s="229">
        <f>SUM(P251:P338)</f>
        <v>0</v>
      </c>
      <c r="Q250" s="228"/>
      <c r="R250" s="229">
        <f>SUM(R251:R338)</f>
        <v>34.5334395</v>
      </c>
      <c r="S250" s="228"/>
      <c r="T250" s="230">
        <f>SUM(T251:T338)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31" t="s">
        <v>87</v>
      </c>
      <c r="AT250" s="232" t="s">
        <v>78</v>
      </c>
      <c r="AU250" s="232" t="s">
        <v>87</v>
      </c>
      <c r="AY250" s="231" t="s">
        <v>146</v>
      </c>
      <c r="BK250" s="233">
        <f>SUM(BK251:BK338)</f>
        <v>0</v>
      </c>
    </row>
    <row r="251" s="2" customFormat="1" ht="24" customHeight="1">
      <c r="A251" s="38"/>
      <c r="B251" s="39"/>
      <c r="C251" s="236" t="s">
        <v>292</v>
      </c>
      <c r="D251" s="236" t="s">
        <v>149</v>
      </c>
      <c r="E251" s="237" t="s">
        <v>293</v>
      </c>
      <c r="F251" s="238" t="s">
        <v>294</v>
      </c>
      <c r="G251" s="239" t="s">
        <v>152</v>
      </c>
      <c r="H251" s="240">
        <v>2176.1219999999998</v>
      </c>
      <c r="I251" s="241"/>
      <c r="J251" s="242">
        <f>ROUND(I251*H251,2)</f>
        <v>0</v>
      </c>
      <c r="K251" s="243"/>
      <c r="L251" s="44"/>
      <c r="M251" s="244" t="s">
        <v>1</v>
      </c>
      <c r="N251" s="245" t="s">
        <v>45</v>
      </c>
      <c r="O251" s="91"/>
      <c r="P251" s="246">
        <f>O251*H251</f>
        <v>0</v>
      </c>
      <c r="Q251" s="246">
        <v>0.01575</v>
      </c>
      <c r="R251" s="246">
        <f>Q251*H251</f>
        <v>34.2739215</v>
      </c>
      <c r="S251" s="246">
        <v>0</v>
      </c>
      <c r="T251" s="247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48" t="s">
        <v>153</v>
      </c>
      <c r="AT251" s="248" t="s">
        <v>149</v>
      </c>
      <c r="AU251" s="248" t="s">
        <v>154</v>
      </c>
      <c r="AY251" s="17" t="s">
        <v>146</v>
      </c>
      <c r="BE251" s="249">
        <f>IF(N251="základná",J251,0)</f>
        <v>0</v>
      </c>
      <c r="BF251" s="249">
        <f>IF(N251="znížená",J251,0)</f>
        <v>0</v>
      </c>
      <c r="BG251" s="249">
        <f>IF(N251="zákl. prenesená",J251,0)</f>
        <v>0</v>
      </c>
      <c r="BH251" s="249">
        <f>IF(N251="zníž. prenesená",J251,0)</f>
        <v>0</v>
      </c>
      <c r="BI251" s="249">
        <f>IF(N251="nulová",J251,0)</f>
        <v>0</v>
      </c>
      <c r="BJ251" s="17" t="s">
        <v>154</v>
      </c>
      <c r="BK251" s="249">
        <f>ROUND(I251*H251,2)</f>
        <v>0</v>
      </c>
      <c r="BL251" s="17" t="s">
        <v>153</v>
      </c>
      <c r="BM251" s="248" t="s">
        <v>295</v>
      </c>
    </row>
    <row r="252" s="14" customFormat="1">
      <c r="A252" s="14"/>
      <c r="B252" s="261"/>
      <c r="C252" s="262"/>
      <c r="D252" s="252" t="s">
        <v>163</v>
      </c>
      <c r="E252" s="263" t="s">
        <v>1</v>
      </c>
      <c r="F252" s="264" t="s">
        <v>296</v>
      </c>
      <c r="G252" s="262"/>
      <c r="H252" s="265">
        <v>1453.53</v>
      </c>
      <c r="I252" s="266"/>
      <c r="J252" s="262"/>
      <c r="K252" s="262"/>
      <c r="L252" s="267"/>
      <c r="M252" s="268"/>
      <c r="N252" s="269"/>
      <c r="O252" s="269"/>
      <c r="P252" s="269"/>
      <c r="Q252" s="269"/>
      <c r="R252" s="269"/>
      <c r="S252" s="269"/>
      <c r="T252" s="270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71" t="s">
        <v>163</v>
      </c>
      <c r="AU252" s="271" t="s">
        <v>154</v>
      </c>
      <c r="AV252" s="14" t="s">
        <v>154</v>
      </c>
      <c r="AW252" s="14" t="s">
        <v>33</v>
      </c>
      <c r="AX252" s="14" t="s">
        <v>79</v>
      </c>
      <c r="AY252" s="271" t="s">
        <v>146</v>
      </c>
    </row>
    <row r="253" s="14" customFormat="1">
      <c r="A253" s="14"/>
      <c r="B253" s="261"/>
      <c r="C253" s="262"/>
      <c r="D253" s="252" t="s">
        <v>163</v>
      </c>
      <c r="E253" s="263" t="s">
        <v>1</v>
      </c>
      <c r="F253" s="264" t="s">
        <v>297</v>
      </c>
      <c r="G253" s="262"/>
      <c r="H253" s="265">
        <v>438.75</v>
      </c>
      <c r="I253" s="266"/>
      <c r="J253" s="262"/>
      <c r="K253" s="262"/>
      <c r="L253" s="267"/>
      <c r="M253" s="268"/>
      <c r="N253" s="269"/>
      <c r="O253" s="269"/>
      <c r="P253" s="269"/>
      <c r="Q253" s="269"/>
      <c r="R253" s="269"/>
      <c r="S253" s="269"/>
      <c r="T253" s="27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71" t="s">
        <v>163</v>
      </c>
      <c r="AU253" s="271" t="s">
        <v>154</v>
      </c>
      <c r="AV253" s="14" t="s">
        <v>154</v>
      </c>
      <c r="AW253" s="14" t="s">
        <v>33</v>
      </c>
      <c r="AX253" s="14" t="s">
        <v>79</v>
      </c>
      <c r="AY253" s="271" t="s">
        <v>146</v>
      </c>
    </row>
    <row r="254" s="15" customFormat="1">
      <c r="A254" s="15"/>
      <c r="B254" s="272"/>
      <c r="C254" s="273"/>
      <c r="D254" s="252" t="s">
        <v>163</v>
      </c>
      <c r="E254" s="274" t="s">
        <v>1</v>
      </c>
      <c r="F254" s="275" t="s">
        <v>178</v>
      </c>
      <c r="G254" s="273"/>
      <c r="H254" s="276">
        <v>1892.28</v>
      </c>
      <c r="I254" s="277"/>
      <c r="J254" s="273"/>
      <c r="K254" s="273"/>
      <c r="L254" s="278"/>
      <c r="M254" s="279"/>
      <c r="N254" s="280"/>
      <c r="O254" s="280"/>
      <c r="P254" s="280"/>
      <c r="Q254" s="280"/>
      <c r="R254" s="280"/>
      <c r="S254" s="280"/>
      <c r="T254" s="281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82" t="s">
        <v>163</v>
      </c>
      <c r="AU254" s="282" t="s">
        <v>154</v>
      </c>
      <c r="AV254" s="15" t="s">
        <v>153</v>
      </c>
      <c r="AW254" s="15" t="s">
        <v>33</v>
      </c>
      <c r="AX254" s="15" t="s">
        <v>87</v>
      </c>
      <c r="AY254" s="282" t="s">
        <v>146</v>
      </c>
    </row>
    <row r="255" s="14" customFormat="1">
      <c r="A255" s="14"/>
      <c r="B255" s="261"/>
      <c r="C255" s="262"/>
      <c r="D255" s="252" t="s">
        <v>163</v>
      </c>
      <c r="E255" s="262"/>
      <c r="F255" s="264" t="s">
        <v>298</v>
      </c>
      <c r="G255" s="262"/>
      <c r="H255" s="265">
        <v>2176.1219999999998</v>
      </c>
      <c r="I255" s="266"/>
      <c r="J255" s="262"/>
      <c r="K255" s="262"/>
      <c r="L255" s="267"/>
      <c r="M255" s="268"/>
      <c r="N255" s="269"/>
      <c r="O255" s="269"/>
      <c r="P255" s="269"/>
      <c r="Q255" s="269"/>
      <c r="R255" s="269"/>
      <c r="S255" s="269"/>
      <c r="T255" s="270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71" t="s">
        <v>163</v>
      </c>
      <c r="AU255" s="271" t="s">
        <v>154</v>
      </c>
      <c r="AV255" s="14" t="s">
        <v>154</v>
      </c>
      <c r="AW255" s="14" t="s">
        <v>4</v>
      </c>
      <c r="AX255" s="14" t="s">
        <v>87</v>
      </c>
      <c r="AY255" s="271" t="s">
        <v>146</v>
      </c>
    </row>
    <row r="256" s="2" customFormat="1" ht="36" customHeight="1">
      <c r="A256" s="38"/>
      <c r="B256" s="39"/>
      <c r="C256" s="236" t="s">
        <v>299</v>
      </c>
      <c r="D256" s="236" t="s">
        <v>149</v>
      </c>
      <c r="E256" s="237" t="s">
        <v>300</v>
      </c>
      <c r="F256" s="238" t="s">
        <v>301</v>
      </c>
      <c r="G256" s="239" t="s">
        <v>152</v>
      </c>
      <c r="H256" s="240">
        <v>9745.2420000000002</v>
      </c>
      <c r="I256" s="241"/>
      <c r="J256" s="242">
        <f>ROUND(I256*H256,2)</f>
        <v>0</v>
      </c>
      <c r="K256" s="243"/>
      <c r="L256" s="44"/>
      <c r="M256" s="244" t="s">
        <v>1</v>
      </c>
      <c r="N256" s="245" t="s">
        <v>45</v>
      </c>
      <c r="O256" s="91"/>
      <c r="P256" s="246">
        <f>O256*H256</f>
        <v>0</v>
      </c>
      <c r="Q256" s="246">
        <v>0</v>
      </c>
      <c r="R256" s="246">
        <f>Q256*H256</f>
        <v>0</v>
      </c>
      <c r="S256" s="246">
        <v>0</v>
      </c>
      <c r="T256" s="247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48" t="s">
        <v>153</v>
      </c>
      <c r="AT256" s="248" t="s">
        <v>149</v>
      </c>
      <c r="AU256" s="248" t="s">
        <v>154</v>
      </c>
      <c r="AY256" s="17" t="s">
        <v>146</v>
      </c>
      <c r="BE256" s="249">
        <f>IF(N256="základná",J256,0)</f>
        <v>0</v>
      </c>
      <c r="BF256" s="249">
        <f>IF(N256="znížená",J256,0)</f>
        <v>0</v>
      </c>
      <c r="BG256" s="249">
        <f>IF(N256="zákl. prenesená",J256,0)</f>
        <v>0</v>
      </c>
      <c r="BH256" s="249">
        <f>IF(N256="zníž. prenesená",J256,0)</f>
        <v>0</v>
      </c>
      <c r="BI256" s="249">
        <f>IF(N256="nulová",J256,0)</f>
        <v>0</v>
      </c>
      <c r="BJ256" s="17" t="s">
        <v>154</v>
      </c>
      <c r="BK256" s="249">
        <f>ROUND(I256*H256,2)</f>
        <v>0</v>
      </c>
      <c r="BL256" s="17" t="s">
        <v>153</v>
      </c>
      <c r="BM256" s="248" t="s">
        <v>302</v>
      </c>
    </row>
    <row r="257" s="14" customFormat="1">
      <c r="A257" s="14"/>
      <c r="B257" s="261"/>
      <c r="C257" s="262"/>
      <c r="D257" s="252" t="s">
        <v>163</v>
      </c>
      <c r="E257" s="263" t="s">
        <v>1</v>
      </c>
      <c r="F257" s="264" t="s">
        <v>296</v>
      </c>
      <c r="G257" s="262"/>
      <c r="H257" s="265">
        <v>1453.53</v>
      </c>
      <c r="I257" s="266"/>
      <c r="J257" s="262"/>
      <c r="K257" s="262"/>
      <c r="L257" s="267"/>
      <c r="M257" s="268"/>
      <c r="N257" s="269"/>
      <c r="O257" s="269"/>
      <c r="P257" s="269"/>
      <c r="Q257" s="269"/>
      <c r="R257" s="269"/>
      <c r="S257" s="269"/>
      <c r="T257" s="270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71" t="s">
        <v>163</v>
      </c>
      <c r="AU257" s="271" t="s">
        <v>154</v>
      </c>
      <c r="AV257" s="14" t="s">
        <v>154</v>
      </c>
      <c r="AW257" s="14" t="s">
        <v>33</v>
      </c>
      <c r="AX257" s="14" t="s">
        <v>79</v>
      </c>
      <c r="AY257" s="271" t="s">
        <v>146</v>
      </c>
    </row>
    <row r="258" s="14" customFormat="1">
      <c r="A258" s="14"/>
      <c r="B258" s="261"/>
      <c r="C258" s="262"/>
      <c r="D258" s="252" t="s">
        <v>163</v>
      </c>
      <c r="E258" s="263" t="s">
        <v>1</v>
      </c>
      <c r="F258" s="264" t="s">
        <v>297</v>
      </c>
      <c r="G258" s="262"/>
      <c r="H258" s="265">
        <v>438.75</v>
      </c>
      <c r="I258" s="266"/>
      <c r="J258" s="262"/>
      <c r="K258" s="262"/>
      <c r="L258" s="267"/>
      <c r="M258" s="268"/>
      <c r="N258" s="269"/>
      <c r="O258" s="269"/>
      <c r="P258" s="269"/>
      <c r="Q258" s="269"/>
      <c r="R258" s="269"/>
      <c r="S258" s="269"/>
      <c r="T258" s="270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71" t="s">
        <v>163</v>
      </c>
      <c r="AU258" s="271" t="s">
        <v>154</v>
      </c>
      <c r="AV258" s="14" t="s">
        <v>154</v>
      </c>
      <c r="AW258" s="14" t="s">
        <v>33</v>
      </c>
      <c r="AX258" s="14" t="s">
        <v>79</v>
      </c>
      <c r="AY258" s="271" t="s">
        <v>146</v>
      </c>
    </row>
    <row r="259" s="15" customFormat="1">
      <c r="A259" s="15"/>
      <c r="B259" s="272"/>
      <c r="C259" s="273"/>
      <c r="D259" s="252" t="s">
        <v>163</v>
      </c>
      <c r="E259" s="274" t="s">
        <v>1</v>
      </c>
      <c r="F259" s="275" t="s">
        <v>178</v>
      </c>
      <c r="G259" s="273"/>
      <c r="H259" s="276">
        <v>1892.28</v>
      </c>
      <c r="I259" s="277"/>
      <c r="J259" s="273"/>
      <c r="K259" s="273"/>
      <c r="L259" s="278"/>
      <c r="M259" s="279"/>
      <c r="N259" s="280"/>
      <c r="O259" s="280"/>
      <c r="P259" s="280"/>
      <c r="Q259" s="280"/>
      <c r="R259" s="280"/>
      <c r="S259" s="280"/>
      <c r="T259" s="281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82" t="s">
        <v>163</v>
      </c>
      <c r="AU259" s="282" t="s">
        <v>154</v>
      </c>
      <c r="AV259" s="15" t="s">
        <v>153</v>
      </c>
      <c r="AW259" s="15" t="s">
        <v>33</v>
      </c>
      <c r="AX259" s="15" t="s">
        <v>87</v>
      </c>
      <c r="AY259" s="282" t="s">
        <v>146</v>
      </c>
    </row>
    <row r="260" s="14" customFormat="1">
      <c r="A260" s="14"/>
      <c r="B260" s="261"/>
      <c r="C260" s="262"/>
      <c r="D260" s="252" t="s">
        <v>163</v>
      </c>
      <c r="E260" s="262"/>
      <c r="F260" s="264" t="s">
        <v>303</v>
      </c>
      <c r="G260" s="262"/>
      <c r="H260" s="265">
        <v>9745.2420000000002</v>
      </c>
      <c r="I260" s="266"/>
      <c r="J260" s="262"/>
      <c r="K260" s="262"/>
      <c r="L260" s="267"/>
      <c r="M260" s="268"/>
      <c r="N260" s="269"/>
      <c r="O260" s="269"/>
      <c r="P260" s="269"/>
      <c r="Q260" s="269"/>
      <c r="R260" s="269"/>
      <c r="S260" s="269"/>
      <c r="T260" s="270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71" t="s">
        <v>163</v>
      </c>
      <c r="AU260" s="271" t="s">
        <v>154</v>
      </c>
      <c r="AV260" s="14" t="s">
        <v>154</v>
      </c>
      <c r="AW260" s="14" t="s">
        <v>4</v>
      </c>
      <c r="AX260" s="14" t="s">
        <v>87</v>
      </c>
      <c r="AY260" s="271" t="s">
        <v>146</v>
      </c>
    </row>
    <row r="261" s="2" customFormat="1" ht="24" customHeight="1">
      <c r="A261" s="38"/>
      <c r="B261" s="39"/>
      <c r="C261" s="236" t="s">
        <v>304</v>
      </c>
      <c r="D261" s="236" t="s">
        <v>149</v>
      </c>
      <c r="E261" s="237" t="s">
        <v>305</v>
      </c>
      <c r="F261" s="238" t="s">
        <v>306</v>
      </c>
      <c r="G261" s="239" t="s">
        <v>152</v>
      </c>
      <c r="H261" s="240">
        <v>2176.1219999999998</v>
      </c>
      <c r="I261" s="241"/>
      <c r="J261" s="242">
        <f>ROUND(I261*H261,2)</f>
        <v>0</v>
      </c>
      <c r="K261" s="243"/>
      <c r="L261" s="44"/>
      <c r="M261" s="244" t="s">
        <v>1</v>
      </c>
      <c r="N261" s="245" t="s">
        <v>45</v>
      </c>
      <c r="O261" s="91"/>
      <c r="P261" s="246">
        <f>O261*H261</f>
        <v>0</v>
      </c>
      <c r="Q261" s="246">
        <v>0</v>
      </c>
      <c r="R261" s="246">
        <f>Q261*H261</f>
        <v>0</v>
      </c>
      <c r="S261" s="246">
        <v>0</v>
      </c>
      <c r="T261" s="247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48" t="s">
        <v>153</v>
      </c>
      <c r="AT261" s="248" t="s">
        <v>149</v>
      </c>
      <c r="AU261" s="248" t="s">
        <v>154</v>
      </c>
      <c r="AY261" s="17" t="s">
        <v>146</v>
      </c>
      <c r="BE261" s="249">
        <f>IF(N261="základná",J261,0)</f>
        <v>0</v>
      </c>
      <c r="BF261" s="249">
        <f>IF(N261="znížená",J261,0)</f>
        <v>0</v>
      </c>
      <c r="BG261" s="249">
        <f>IF(N261="zákl. prenesená",J261,0)</f>
        <v>0</v>
      </c>
      <c r="BH261" s="249">
        <f>IF(N261="zníž. prenesená",J261,0)</f>
        <v>0</v>
      </c>
      <c r="BI261" s="249">
        <f>IF(N261="nulová",J261,0)</f>
        <v>0</v>
      </c>
      <c r="BJ261" s="17" t="s">
        <v>154</v>
      </c>
      <c r="BK261" s="249">
        <f>ROUND(I261*H261,2)</f>
        <v>0</v>
      </c>
      <c r="BL261" s="17" t="s">
        <v>153</v>
      </c>
      <c r="BM261" s="248" t="s">
        <v>307</v>
      </c>
    </row>
    <row r="262" s="14" customFormat="1">
      <c r="A262" s="14"/>
      <c r="B262" s="261"/>
      <c r="C262" s="262"/>
      <c r="D262" s="252" t="s">
        <v>163</v>
      </c>
      <c r="E262" s="263" t="s">
        <v>1</v>
      </c>
      <c r="F262" s="264" t="s">
        <v>296</v>
      </c>
      <c r="G262" s="262"/>
      <c r="H262" s="265">
        <v>1453.53</v>
      </c>
      <c r="I262" s="266"/>
      <c r="J262" s="262"/>
      <c r="K262" s="262"/>
      <c r="L262" s="267"/>
      <c r="M262" s="268"/>
      <c r="N262" s="269"/>
      <c r="O262" s="269"/>
      <c r="P262" s="269"/>
      <c r="Q262" s="269"/>
      <c r="R262" s="269"/>
      <c r="S262" s="269"/>
      <c r="T262" s="270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71" t="s">
        <v>163</v>
      </c>
      <c r="AU262" s="271" t="s">
        <v>154</v>
      </c>
      <c r="AV262" s="14" t="s">
        <v>154</v>
      </c>
      <c r="AW262" s="14" t="s">
        <v>33</v>
      </c>
      <c r="AX262" s="14" t="s">
        <v>79</v>
      </c>
      <c r="AY262" s="271" t="s">
        <v>146</v>
      </c>
    </row>
    <row r="263" s="14" customFormat="1">
      <c r="A263" s="14"/>
      <c r="B263" s="261"/>
      <c r="C263" s="262"/>
      <c r="D263" s="252" t="s">
        <v>163</v>
      </c>
      <c r="E263" s="263" t="s">
        <v>1</v>
      </c>
      <c r="F263" s="264" t="s">
        <v>297</v>
      </c>
      <c r="G263" s="262"/>
      <c r="H263" s="265">
        <v>438.75</v>
      </c>
      <c r="I263" s="266"/>
      <c r="J263" s="262"/>
      <c r="K263" s="262"/>
      <c r="L263" s="267"/>
      <c r="M263" s="268"/>
      <c r="N263" s="269"/>
      <c r="O263" s="269"/>
      <c r="P263" s="269"/>
      <c r="Q263" s="269"/>
      <c r="R263" s="269"/>
      <c r="S263" s="269"/>
      <c r="T263" s="270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71" t="s">
        <v>163</v>
      </c>
      <c r="AU263" s="271" t="s">
        <v>154</v>
      </c>
      <c r="AV263" s="14" t="s">
        <v>154</v>
      </c>
      <c r="AW263" s="14" t="s">
        <v>33</v>
      </c>
      <c r="AX263" s="14" t="s">
        <v>79</v>
      </c>
      <c r="AY263" s="271" t="s">
        <v>146</v>
      </c>
    </row>
    <row r="264" s="15" customFormat="1">
      <c r="A264" s="15"/>
      <c r="B264" s="272"/>
      <c r="C264" s="273"/>
      <c r="D264" s="252" t="s">
        <v>163</v>
      </c>
      <c r="E264" s="274" t="s">
        <v>1</v>
      </c>
      <c r="F264" s="275" t="s">
        <v>178</v>
      </c>
      <c r="G264" s="273"/>
      <c r="H264" s="276">
        <v>1892.28</v>
      </c>
      <c r="I264" s="277"/>
      <c r="J264" s="273"/>
      <c r="K264" s="273"/>
      <c r="L264" s="278"/>
      <c r="M264" s="279"/>
      <c r="N264" s="280"/>
      <c r="O264" s="280"/>
      <c r="P264" s="280"/>
      <c r="Q264" s="280"/>
      <c r="R264" s="280"/>
      <c r="S264" s="280"/>
      <c r="T264" s="281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82" t="s">
        <v>163</v>
      </c>
      <c r="AU264" s="282" t="s">
        <v>154</v>
      </c>
      <c r="AV264" s="15" t="s">
        <v>153</v>
      </c>
      <c r="AW264" s="15" t="s">
        <v>33</v>
      </c>
      <c r="AX264" s="15" t="s">
        <v>87</v>
      </c>
      <c r="AY264" s="282" t="s">
        <v>146</v>
      </c>
    </row>
    <row r="265" s="14" customFormat="1">
      <c r="A265" s="14"/>
      <c r="B265" s="261"/>
      <c r="C265" s="262"/>
      <c r="D265" s="252" t="s">
        <v>163</v>
      </c>
      <c r="E265" s="262"/>
      <c r="F265" s="264" t="s">
        <v>298</v>
      </c>
      <c r="G265" s="262"/>
      <c r="H265" s="265">
        <v>2176.1219999999998</v>
      </c>
      <c r="I265" s="266"/>
      <c r="J265" s="262"/>
      <c r="K265" s="262"/>
      <c r="L265" s="267"/>
      <c r="M265" s="268"/>
      <c r="N265" s="269"/>
      <c r="O265" s="269"/>
      <c r="P265" s="269"/>
      <c r="Q265" s="269"/>
      <c r="R265" s="269"/>
      <c r="S265" s="269"/>
      <c r="T265" s="270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71" t="s">
        <v>163</v>
      </c>
      <c r="AU265" s="271" t="s">
        <v>154</v>
      </c>
      <c r="AV265" s="14" t="s">
        <v>154</v>
      </c>
      <c r="AW265" s="14" t="s">
        <v>4</v>
      </c>
      <c r="AX265" s="14" t="s">
        <v>87</v>
      </c>
      <c r="AY265" s="271" t="s">
        <v>146</v>
      </c>
    </row>
    <row r="266" s="2" customFormat="1" ht="24" customHeight="1">
      <c r="A266" s="38"/>
      <c r="B266" s="39"/>
      <c r="C266" s="236" t="s">
        <v>308</v>
      </c>
      <c r="D266" s="236" t="s">
        <v>149</v>
      </c>
      <c r="E266" s="237" t="s">
        <v>309</v>
      </c>
      <c r="F266" s="238" t="s">
        <v>310</v>
      </c>
      <c r="G266" s="239" t="s">
        <v>152</v>
      </c>
      <c r="H266" s="240">
        <v>45.899999999999999</v>
      </c>
      <c r="I266" s="241"/>
      <c r="J266" s="242">
        <f>ROUND(I266*H266,2)</f>
        <v>0</v>
      </c>
      <c r="K266" s="243"/>
      <c r="L266" s="44"/>
      <c r="M266" s="244" t="s">
        <v>1</v>
      </c>
      <c r="N266" s="245" t="s">
        <v>45</v>
      </c>
      <c r="O266" s="91"/>
      <c r="P266" s="246">
        <f>O266*H266</f>
        <v>0</v>
      </c>
      <c r="Q266" s="246">
        <v>0.0019200000000000001</v>
      </c>
      <c r="R266" s="246">
        <f>Q266*H266</f>
        <v>0.088127999999999998</v>
      </c>
      <c r="S266" s="246">
        <v>0</v>
      </c>
      <c r="T266" s="247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48" t="s">
        <v>153</v>
      </c>
      <c r="AT266" s="248" t="s">
        <v>149</v>
      </c>
      <c r="AU266" s="248" t="s">
        <v>154</v>
      </c>
      <c r="AY266" s="17" t="s">
        <v>146</v>
      </c>
      <c r="BE266" s="249">
        <f>IF(N266="základná",J266,0)</f>
        <v>0</v>
      </c>
      <c r="BF266" s="249">
        <f>IF(N266="znížená",J266,0)</f>
        <v>0</v>
      </c>
      <c r="BG266" s="249">
        <f>IF(N266="zákl. prenesená",J266,0)</f>
        <v>0</v>
      </c>
      <c r="BH266" s="249">
        <f>IF(N266="zníž. prenesená",J266,0)</f>
        <v>0</v>
      </c>
      <c r="BI266" s="249">
        <f>IF(N266="nulová",J266,0)</f>
        <v>0</v>
      </c>
      <c r="BJ266" s="17" t="s">
        <v>154</v>
      </c>
      <c r="BK266" s="249">
        <f>ROUND(I266*H266,2)</f>
        <v>0</v>
      </c>
      <c r="BL266" s="17" t="s">
        <v>153</v>
      </c>
      <c r="BM266" s="248" t="s">
        <v>311</v>
      </c>
    </row>
    <row r="267" s="14" customFormat="1">
      <c r="A267" s="14"/>
      <c r="B267" s="261"/>
      <c r="C267" s="262"/>
      <c r="D267" s="252" t="s">
        <v>163</v>
      </c>
      <c r="E267" s="263" t="s">
        <v>1</v>
      </c>
      <c r="F267" s="264" t="s">
        <v>312</v>
      </c>
      <c r="G267" s="262"/>
      <c r="H267" s="265">
        <v>14</v>
      </c>
      <c r="I267" s="266"/>
      <c r="J267" s="262"/>
      <c r="K267" s="262"/>
      <c r="L267" s="267"/>
      <c r="M267" s="268"/>
      <c r="N267" s="269"/>
      <c r="O267" s="269"/>
      <c r="P267" s="269"/>
      <c r="Q267" s="269"/>
      <c r="R267" s="269"/>
      <c r="S267" s="269"/>
      <c r="T267" s="270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71" t="s">
        <v>163</v>
      </c>
      <c r="AU267" s="271" t="s">
        <v>154</v>
      </c>
      <c r="AV267" s="14" t="s">
        <v>154</v>
      </c>
      <c r="AW267" s="14" t="s">
        <v>33</v>
      </c>
      <c r="AX267" s="14" t="s">
        <v>79</v>
      </c>
      <c r="AY267" s="271" t="s">
        <v>146</v>
      </c>
    </row>
    <row r="268" s="14" customFormat="1">
      <c r="A268" s="14"/>
      <c r="B268" s="261"/>
      <c r="C268" s="262"/>
      <c r="D268" s="252" t="s">
        <v>163</v>
      </c>
      <c r="E268" s="263" t="s">
        <v>1</v>
      </c>
      <c r="F268" s="264" t="s">
        <v>313</v>
      </c>
      <c r="G268" s="262"/>
      <c r="H268" s="265">
        <v>31.899999999999999</v>
      </c>
      <c r="I268" s="266"/>
      <c r="J268" s="262"/>
      <c r="K268" s="262"/>
      <c r="L268" s="267"/>
      <c r="M268" s="268"/>
      <c r="N268" s="269"/>
      <c r="O268" s="269"/>
      <c r="P268" s="269"/>
      <c r="Q268" s="269"/>
      <c r="R268" s="269"/>
      <c r="S268" s="269"/>
      <c r="T268" s="270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71" t="s">
        <v>163</v>
      </c>
      <c r="AU268" s="271" t="s">
        <v>154</v>
      </c>
      <c r="AV268" s="14" t="s">
        <v>154</v>
      </c>
      <c r="AW268" s="14" t="s">
        <v>33</v>
      </c>
      <c r="AX268" s="14" t="s">
        <v>79</v>
      </c>
      <c r="AY268" s="271" t="s">
        <v>146</v>
      </c>
    </row>
    <row r="269" s="15" customFormat="1">
      <c r="A269" s="15"/>
      <c r="B269" s="272"/>
      <c r="C269" s="273"/>
      <c r="D269" s="252" t="s">
        <v>163</v>
      </c>
      <c r="E269" s="274" t="s">
        <v>1</v>
      </c>
      <c r="F269" s="275" t="s">
        <v>178</v>
      </c>
      <c r="G269" s="273"/>
      <c r="H269" s="276">
        <v>45.899999999999999</v>
      </c>
      <c r="I269" s="277"/>
      <c r="J269" s="273"/>
      <c r="K269" s="273"/>
      <c r="L269" s="278"/>
      <c r="M269" s="279"/>
      <c r="N269" s="280"/>
      <c r="O269" s="280"/>
      <c r="P269" s="280"/>
      <c r="Q269" s="280"/>
      <c r="R269" s="280"/>
      <c r="S269" s="280"/>
      <c r="T269" s="281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82" t="s">
        <v>163</v>
      </c>
      <c r="AU269" s="282" t="s">
        <v>154</v>
      </c>
      <c r="AV269" s="15" t="s">
        <v>153</v>
      </c>
      <c r="AW269" s="15" t="s">
        <v>33</v>
      </c>
      <c r="AX269" s="15" t="s">
        <v>87</v>
      </c>
      <c r="AY269" s="282" t="s">
        <v>146</v>
      </c>
    </row>
    <row r="270" s="2" customFormat="1" ht="16.5" customHeight="1">
      <c r="A270" s="38"/>
      <c r="B270" s="39"/>
      <c r="C270" s="236" t="s">
        <v>314</v>
      </c>
      <c r="D270" s="236" t="s">
        <v>149</v>
      </c>
      <c r="E270" s="237" t="s">
        <v>315</v>
      </c>
      <c r="F270" s="238" t="s">
        <v>316</v>
      </c>
      <c r="G270" s="239" t="s">
        <v>198</v>
      </c>
      <c r="H270" s="240">
        <v>48.5</v>
      </c>
      <c r="I270" s="241"/>
      <c r="J270" s="242">
        <f>ROUND(I270*H270,2)</f>
        <v>0</v>
      </c>
      <c r="K270" s="243"/>
      <c r="L270" s="44"/>
      <c r="M270" s="244" t="s">
        <v>1</v>
      </c>
      <c r="N270" s="245" t="s">
        <v>45</v>
      </c>
      <c r="O270" s="91"/>
      <c r="P270" s="246">
        <f>O270*H270</f>
        <v>0</v>
      </c>
      <c r="Q270" s="246">
        <v>0.00029</v>
      </c>
      <c r="R270" s="246">
        <f>Q270*H270</f>
        <v>0.014064999999999999</v>
      </c>
      <c r="S270" s="246">
        <v>0</v>
      </c>
      <c r="T270" s="247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48" t="s">
        <v>153</v>
      </c>
      <c r="AT270" s="248" t="s">
        <v>149</v>
      </c>
      <c r="AU270" s="248" t="s">
        <v>154</v>
      </c>
      <c r="AY270" s="17" t="s">
        <v>146</v>
      </c>
      <c r="BE270" s="249">
        <f>IF(N270="základná",J270,0)</f>
        <v>0</v>
      </c>
      <c r="BF270" s="249">
        <f>IF(N270="znížená",J270,0)</f>
        <v>0</v>
      </c>
      <c r="BG270" s="249">
        <f>IF(N270="zákl. prenesená",J270,0)</f>
        <v>0</v>
      </c>
      <c r="BH270" s="249">
        <f>IF(N270="zníž. prenesená",J270,0)</f>
        <v>0</v>
      </c>
      <c r="BI270" s="249">
        <f>IF(N270="nulová",J270,0)</f>
        <v>0</v>
      </c>
      <c r="BJ270" s="17" t="s">
        <v>154</v>
      </c>
      <c r="BK270" s="249">
        <f>ROUND(I270*H270,2)</f>
        <v>0</v>
      </c>
      <c r="BL270" s="17" t="s">
        <v>153</v>
      </c>
      <c r="BM270" s="248" t="s">
        <v>317</v>
      </c>
    </row>
    <row r="271" s="14" customFormat="1">
      <c r="A271" s="14"/>
      <c r="B271" s="261"/>
      <c r="C271" s="262"/>
      <c r="D271" s="252" t="s">
        <v>163</v>
      </c>
      <c r="E271" s="263" t="s">
        <v>1</v>
      </c>
      <c r="F271" s="264" t="s">
        <v>318</v>
      </c>
      <c r="G271" s="262"/>
      <c r="H271" s="265">
        <v>48.5</v>
      </c>
      <c r="I271" s="266"/>
      <c r="J271" s="262"/>
      <c r="K271" s="262"/>
      <c r="L271" s="267"/>
      <c r="M271" s="268"/>
      <c r="N271" s="269"/>
      <c r="O271" s="269"/>
      <c r="P271" s="269"/>
      <c r="Q271" s="269"/>
      <c r="R271" s="269"/>
      <c r="S271" s="269"/>
      <c r="T271" s="270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71" t="s">
        <v>163</v>
      </c>
      <c r="AU271" s="271" t="s">
        <v>154</v>
      </c>
      <c r="AV271" s="14" t="s">
        <v>154</v>
      </c>
      <c r="AW271" s="14" t="s">
        <v>33</v>
      </c>
      <c r="AX271" s="14" t="s">
        <v>87</v>
      </c>
      <c r="AY271" s="271" t="s">
        <v>146</v>
      </c>
    </row>
    <row r="272" s="2" customFormat="1" ht="16.5" customHeight="1">
      <c r="A272" s="38"/>
      <c r="B272" s="39"/>
      <c r="C272" s="236" t="s">
        <v>319</v>
      </c>
      <c r="D272" s="236" t="s">
        <v>149</v>
      </c>
      <c r="E272" s="237" t="s">
        <v>320</v>
      </c>
      <c r="F272" s="238" t="s">
        <v>321</v>
      </c>
      <c r="G272" s="239" t="s">
        <v>198</v>
      </c>
      <c r="H272" s="240">
        <v>731.54999999999995</v>
      </c>
      <c r="I272" s="241"/>
      <c r="J272" s="242">
        <f>ROUND(I272*H272,2)</f>
        <v>0</v>
      </c>
      <c r="K272" s="243"/>
      <c r="L272" s="44"/>
      <c r="M272" s="244" t="s">
        <v>1</v>
      </c>
      <c r="N272" s="245" t="s">
        <v>45</v>
      </c>
      <c r="O272" s="91"/>
      <c r="P272" s="246">
        <f>O272*H272</f>
        <v>0</v>
      </c>
      <c r="Q272" s="246">
        <v>6.9999999999999994E-05</v>
      </c>
      <c r="R272" s="246">
        <f>Q272*H272</f>
        <v>0.05120849999999999</v>
      </c>
      <c r="S272" s="246">
        <v>0</v>
      </c>
      <c r="T272" s="247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48" t="s">
        <v>153</v>
      </c>
      <c r="AT272" s="248" t="s">
        <v>149</v>
      </c>
      <c r="AU272" s="248" t="s">
        <v>154</v>
      </c>
      <c r="AY272" s="17" t="s">
        <v>146</v>
      </c>
      <c r="BE272" s="249">
        <f>IF(N272="základná",J272,0)</f>
        <v>0</v>
      </c>
      <c r="BF272" s="249">
        <f>IF(N272="znížená",J272,0)</f>
        <v>0</v>
      </c>
      <c r="BG272" s="249">
        <f>IF(N272="zákl. prenesená",J272,0)</f>
        <v>0</v>
      </c>
      <c r="BH272" s="249">
        <f>IF(N272="zníž. prenesená",J272,0)</f>
        <v>0</v>
      </c>
      <c r="BI272" s="249">
        <f>IF(N272="nulová",J272,0)</f>
        <v>0</v>
      </c>
      <c r="BJ272" s="17" t="s">
        <v>154</v>
      </c>
      <c r="BK272" s="249">
        <f>ROUND(I272*H272,2)</f>
        <v>0</v>
      </c>
      <c r="BL272" s="17" t="s">
        <v>153</v>
      </c>
      <c r="BM272" s="248" t="s">
        <v>322</v>
      </c>
    </row>
    <row r="273" s="13" customFormat="1">
      <c r="A273" s="13"/>
      <c r="B273" s="250"/>
      <c r="C273" s="251"/>
      <c r="D273" s="252" t="s">
        <v>163</v>
      </c>
      <c r="E273" s="253" t="s">
        <v>1</v>
      </c>
      <c r="F273" s="254" t="s">
        <v>164</v>
      </c>
      <c r="G273" s="251"/>
      <c r="H273" s="253" t="s">
        <v>1</v>
      </c>
      <c r="I273" s="255"/>
      <c r="J273" s="251"/>
      <c r="K273" s="251"/>
      <c r="L273" s="256"/>
      <c r="M273" s="257"/>
      <c r="N273" s="258"/>
      <c r="O273" s="258"/>
      <c r="P273" s="258"/>
      <c r="Q273" s="258"/>
      <c r="R273" s="258"/>
      <c r="S273" s="258"/>
      <c r="T273" s="259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60" t="s">
        <v>163</v>
      </c>
      <c r="AU273" s="260" t="s">
        <v>154</v>
      </c>
      <c r="AV273" s="13" t="s">
        <v>87</v>
      </c>
      <c r="AW273" s="13" t="s">
        <v>33</v>
      </c>
      <c r="AX273" s="13" t="s">
        <v>79</v>
      </c>
      <c r="AY273" s="260" t="s">
        <v>146</v>
      </c>
    </row>
    <row r="274" s="14" customFormat="1">
      <c r="A274" s="14"/>
      <c r="B274" s="261"/>
      <c r="C274" s="262"/>
      <c r="D274" s="252" t="s">
        <v>163</v>
      </c>
      <c r="E274" s="263" t="s">
        <v>1</v>
      </c>
      <c r="F274" s="264" t="s">
        <v>323</v>
      </c>
      <c r="G274" s="262"/>
      <c r="H274" s="265">
        <v>220.80000000000001</v>
      </c>
      <c r="I274" s="266"/>
      <c r="J274" s="262"/>
      <c r="K274" s="262"/>
      <c r="L274" s="267"/>
      <c r="M274" s="268"/>
      <c r="N274" s="269"/>
      <c r="O274" s="269"/>
      <c r="P274" s="269"/>
      <c r="Q274" s="269"/>
      <c r="R274" s="269"/>
      <c r="S274" s="269"/>
      <c r="T274" s="270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71" t="s">
        <v>163</v>
      </c>
      <c r="AU274" s="271" t="s">
        <v>154</v>
      </c>
      <c r="AV274" s="14" t="s">
        <v>154</v>
      </c>
      <c r="AW274" s="14" t="s">
        <v>33</v>
      </c>
      <c r="AX274" s="14" t="s">
        <v>79</v>
      </c>
      <c r="AY274" s="271" t="s">
        <v>146</v>
      </c>
    </row>
    <row r="275" s="14" customFormat="1">
      <c r="A275" s="14"/>
      <c r="B275" s="261"/>
      <c r="C275" s="262"/>
      <c r="D275" s="252" t="s">
        <v>163</v>
      </c>
      <c r="E275" s="263" t="s">
        <v>1</v>
      </c>
      <c r="F275" s="264" t="s">
        <v>324</v>
      </c>
      <c r="G275" s="262"/>
      <c r="H275" s="265">
        <v>55.5</v>
      </c>
      <c r="I275" s="266"/>
      <c r="J275" s="262"/>
      <c r="K275" s="262"/>
      <c r="L275" s="267"/>
      <c r="M275" s="268"/>
      <c r="N275" s="269"/>
      <c r="O275" s="269"/>
      <c r="P275" s="269"/>
      <c r="Q275" s="269"/>
      <c r="R275" s="269"/>
      <c r="S275" s="269"/>
      <c r="T275" s="270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71" t="s">
        <v>163</v>
      </c>
      <c r="AU275" s="271" t="s">
        <v>154</v>
      </c>
      <c r="AV275" s="14" t="s">
        <v>154</v>
      </c>
      <c r="AW275" s="14" t="s">
        <v>33</v>
      </c>
      <c r="AX275" s="14" t="s">
        <v>79</v>
      </c>
      <c r="AY275" s="271" t="s">
        <v>146</v>
      </c>
    </row>
    <row r="276" s="14" customFormat="1">
      <c r="A276" s="14"/>
      <c r="B276" s="261"/>
      <c r="C276" s="262"/>
      <c r="D276" s="252" t="s">
        <v>163</v>
      </c>
      <c r="E276" s="263" t="s">
        <v>1</v>
      </c>
      <c r="F276" s="264" t="s">
        <v>325</v>
      </c>
      <c r="G276" s="262"/>
      <c r="H276" s="265">
        <v>9.5999999999999996</v>
      </c>
      <c r="I276" s="266"/>
      <c r="J276" s="262"/>
      <c r="K276" s="262"/>
      <c r="L276" s="267"/>
      <c r="M276" s="268"/>
      <c r="N276" s="269"/>
      <c r="O276" s="269"/>
      <c r="P276" s="269"/>
      <c r="Q276" s="269"/>
      <c r="R276" s="269"/>
      <c r="S276" s="269"/>
      <c r="T276" s="270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71" t="s">
        <v>163</v>
      </c>
      <c r="AU276" s="271" t="s">
        <v>154</v>
      </c>
      <c r="AV276" s="14" t="s">
        <v>154</v>
      </c>
      <c r="AW276" s="14" t="s">
        <v>33</v>
      </c>
      <c r="AX276" s="14" t="s">
        <v>79</v>
      </c>
      <c r="AY276" s="271" t="s">
        <v>146</v>
      </c>
    </row>
    <row r="277" s="13" customFormat="1">
      <c r="A277" s="13"/>
      <c r="B277" s="250"/>
      <c r="C277" s="251"/>
      <c r="D277" s="252" t="s">
        <v>163</v>
      </c>
      <c r="E277" s="253" t="s">
        <v>1</v>
      </c>
      <c r="F277" s="254" t="s">
        <v>168</v>
      </c>
      <c r="G277" s="251"/>
      <c r="H277" s="253" t="s">
        <v>1</v>
      </c>
      <c r="I277" s="255"/>
      <c r="J277" s="251"/>
      <c r="K277" s="251"/>
      <c r="L277" s="256"/>
      <c r="M277" s="257"/>
      <c r="N277" s="258"/>
      <c r="O277" s="258"/>
      <c r="P277" s="258"/>
      <c r="Q277" s="258"/>
      <c r="R277" s="258"/>
      <c r="S277" s="258"/>
      <c r="T277" s="259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60" t="s">
        <v>163</v>
      </c>
      <c r="AU277" s="260" t="s">
        <v>154</v>
      </c>
      <c r="AV277" s="13" t="s">
        <v>87</v>
      </c>
      <c r="AW277" s="13" t="s">
        <v>33</v>
      </c>
      <c r="AX277" s="13" t="s">
        <v>79</v>
      </c>
      <c r="AY277" s="260" t="s">
        <v>146</v>
      </c>
    </row>
    <row r="278" s="13" customFormat="1">
      <c r="A278" s="13"/>
      <c r="B278" s="250"/>
      <c r="C278" s="251"/>
      <c r="D278" s="252" t="s">
        <v>163</v>
      </c>
      <c r="E278" s="253" t="s">
        <v>1</v>
      </c>
      <c r="F278" s="254" t="s">
        <v>169</v>
      </c>
      <c r="G278" s="251"/>
      <c r="H278" s="253" t="s">
        <v>1</v>
      </c>
      <c r="I278" s="255"/>
      <c r="J278" s="251"/>
      <c r="K278" s="251"/>
      <c r="L278" s="256"/>
      <c r="M278" s="257"/>
      <c r="N278" s="258"/>
      <c r="O278" s="258"/>
      <c r="P278" s="258"/>
      <c r="Q278" s="258"/>
      <c r="R278" s="258"/>
      <c r="S278" s="258"/>
      <c r="T278" s="259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60" t="s">
        <v>163</v>
      </c>
      <c r="AU278" s="260" t="s">
        <v>154</v>
      </c>
      <c r="AV278" s="13" t="s">
        <v>87</v>
      </c>
      <c r="AW278" s="13" t="s">
        <v>33</v>
      </c>
      <c r="AX278" s="13" t="s">
        <v>79</v>
      </c>
      <c r="AY278" s="260" t="s">
        <v>146</v>
      </c>
    </row>
    <row r="279" s="14" customFormat="1">
      <c r="A279" s="14"/>
      <c r="B279" s="261"/>
      <c r="C279" s="262"/>
      <c r="D279" s="252" t="s">
        <v>163</v>
      </c>
      <c r="E279" s="263" t="s">
        <v>1</v>
      </c>
      <c r="F279" s="264" t="s">
        <v>326</v>
      </c>
      <c r="G279" s="262"/>
      <c r="H279" s="265">
        <v>25.5</v>
      </c>
      <c r="I279" s="266"/>
      <c r="J279" s="262"/>
      <c r="K279" s="262"/>
      <c r="L279" s="267"/>
      <c r="M279" s="268"/>
      <c r="N279" s="269"/>
      <c r="O279" s="269"/>
      <c r="P279" s="269"/>
      <c r="Q279" s="269"/>
      <c r="R279" s="269"/>
      <c r="S279" s="269"/>
      <c r="T279" s="270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71" t="s">
        <v>163</v>
      </c>
      <c r="AU279" s="271" t="s">
        <v>154</v>
      </c>
      <c r="AV279" s="14" t="s">
        <v>154</v>
      </c>
      <c r="AW279" s="14" t="s">
        <v>33</v>
      </c>
      <c r="AX279" s="14" t="s">
        <v>79</v>
      </c>
      <c r="AY279" s="271" t="s">
        <v>146</v>
      </c>
    </row>
    <row r="280" s="14" customFormat="1">
      <c r="A280" s="14"/>
      <c r="B280" s="261"/>
      <c r="C280" s="262"/>
      <c r="D280" s="252" t="s">
        <v>163</v>
      </c>
      <c r="E280" s="263" t="s">
        <v>1</v>
      </c>
      <c r="F280" s="264" t="s">
        <v>327</v>
      </c>
      <c r="G280" s="262"/>
      <c r="H280" s="265">
        <v>9.1500000000000004</v>
      </c>
      <c r="I280" s="266"/>
      <c r="J280" s="262"/>
      <c r="K280" s="262"/>
      <c r="L280" s="267"/>
      <c r="M280" s="268"/>
      <c r="N280" s="269"/>
      <c r="O280" s="269"/>
      <c r="P280" s="269"/>
      <c r="Q280" s="269"/>
      <c r="R280" s="269"/>
      <c r="S280" s="269"/>
      <c r="T280" s="270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71" t="s">
        <v>163</v>
      </c>
      <c r="AU280" s="271" t="s">
        <v>154</v>
      </c>
      <c r="AV280" s="14" t="s">
        <v>154</v>
      </c>
      <c r="AW280" s="14" t="s">
        <v>33</v>
      </c>
      <c r="AX280" s="14" t="s">
        <v>79</v>
      </c>
      <c r="AY280" s="271" t="s">
        <v>146</v>
      </c>
    </row>
    <row r="281" s="13" customFormat="1">
      <c r="A281" s="13"/>
      <c r="B281" s="250"/>
      <c r="C281" s="251"/>
      <c r="D281" s="252" t="s">
        <v>163</v>
      </c>
      <c r="E281" s="253" t="s">
        <v>1</v>
      </c>
      <c r="F281" s="254" t="s">
        <v>172</v>
      </c>
      <c r="G281" s="251"/>
      <c r="H281" s="253" t="s">
        <v>1</v>
      </c>
      <c r="I281" s="255"/>
      <c r="J281" s="251"/>
      <c r="K281" s="251"/>
      <c r="L281" s="256"/>
      <c r="M281" s="257"/>
      <c r="N281" s="258"/>
      <c r="O281" s="258"/>
      <c r="P281" s="258"/>
      <c r="Q281" s="258"/>
      <c r="R281" s="258"/>
      <c r="S281" s="258"/>
      <c r="T281" s="259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60" t="s">
        <v>163</v>
      </c>
      <c r="AU281" s="260" t="s">
        <v>154</v>
      </c>
      <c r="AV281" s="13" t="s">
        <v>87</v>
      </c>
      <c r="AW281" s="13" t="s">
        <v>33</v>
      </c>
      <c r="AX281" s="13" t="s">
        <v>79</v>
      </c>
      <c r="AY281" s="260" t="s">
        <v>146</v>
      </c>
    </row>
    <row r="282" s="14" customFormat="1">
      <c r="A282" s="14"/>
      <c r="B282" s="261"/>
      <c r="C282" s="262"/>
      <c r="D282" s="252" t="s">
        <v>163</v>
      </c>
      <c r="E282" s="263" t="s">
        <v>1</v>
      </c>
      <c r="F282" s="264" t="s">
        <v>328</v>
      </c>
      <c r="G282" s="262"/>
      <c r="H282" s="265">
        <v>307.5</v>
      </c>
      <c r="I282" s="266"/>
      <c r="J282" s="262"/>
      <c r="K282" s="262"/>
      <c r="L282" s="267"/>
      <c r="M282" s="268"/>
      <c r="N282" s="269"/>
      <c r="O282" s="269"/>
      <c r="P282" s="269"/>
      <c r="Q282" s="269"/>
      <c r="R282" s="269"/>
      <c r="S282" s="269"/>
      <c r="T282" s="270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71" t="s">
        <v>163</v>
      </c>
      <c r="AU282" s="271" t="s">
        <v>154</v>
      </c>
      <c r="AV282" s="14" t="s">
        <v>154</v>
      </c>
      <c r="AW282" s="14" t="s">
        <v>33</v>
      </c>
      <c r="AX282" s="14" t="s">
        <v>79</v>
      </c>
      <c r="AY282" s="271" t="s">
        <v>146</v>
      </c>
    </row>
    <row r="283" s="14" customFormat="1">
      <c r="A283" s="14"/>
      <c r="B283" s="261"/>
      <c r="C283" s="262"/>
      <c r="D283" s="252" t="s">
        <v>163</v>
      </c>
      <c r="E283" s="263" t="s">
        <v>1</v>
      </c>
      <c r="F283" s="264" t="s">
        <v>329</v>
      </c>
      <c r="G283" s="262"/>
      <c r="H283" s="265">
        <v>48</v>
      </c>
      <c r="I283" s="266"/>
      <c r="J283" s="262"/>
      <c r="K283" s="262"/>
      <c r="L283" s="267"/>
      <c r="M283" s="268"/>
      <c r="N283" s="269"/>
      <c r="O283" s="269"/>
      <c r="P283" s="269"/>
      <c r="Q283" s="269"/>
      <c r="R283" s="269"/>
      <c r="S283" s="269"/>
      <c r="T283" s="270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71" t="s">
        <v>163</v>
      </c>
      <c r="AU283" s="271" t="s">
        <v>154</v>
      </c>
      <c r="AV283" s="14" t="s">
        <v>154</v>
      </c>
      <c r="AW283" s="14" t="s">
        <v>33</v>
      </c>
      <c r="AX283" s="14" t="s">
        <v>79</v>
      </c>
      <c r="AY283" s="271" t="s">
        <v>146</v>
      </c>
    </row>
    <row r="284" s="14" customFormat="1">
      <c r="A284" s="14"/>
      <c r="B284" s="261"/>
      <c r="C284" s="262"/>
      <c r="D284" s="252" t="s">
        <v>163</v>
      </c>
      <c r="E284" s="263" t="s">
        <v>1</v>
      </c>
      <c r="F284" s="264" t="s">
        <v>330</v>
      </c>
      <c r="G284" s="262"/>
      <c r="H284" s="265">
        <v>55.5</v>
      </c>
      <c r="I284" s="266"/>
      <c r="J284" s="262"/>
      <c r="K284" s="262"/>
      <c r="L284" s="267"/>
      <c r="M284" s="268"/>
      <c r="N284" s="269"/>
      <c r="O284" s="269"/>
      <c r="P284" s="269"/>
      <c r="Q284" s="269"/>
      <c r="R284" s="269"/>
      <c r="S284" s="269"/>
      <c r="T284" s="270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71" t="s">
        <v>163</v>
      </c>
      <c r="AU284" s="271" t="s">
        <v>154</v>
      </c>
      <c r="AV284" s="14" t="s">
        <v>154</v>
      </c>
      <c r="AW284" s="14" t="s">
        <v>33</v>
      </c>
      <c r="AX284" s="14" t="s">
        <v>79</v>
      </c>
      <c r="AY284" s="271" t="s">
        <v>146</v>
      </c>
    </row>
    <row r="285" s="13" customFormat="1">
      <c r="A285" s="13"/>
      <c r="B285" s="250"/>
      <c r="C285" s="251"/>
      <c r="D285" s="252" t="s">
        <v>163</v>
      </c>
      <c r="E285" s="253" t="s">
        <v>1</v>
      </c>
      <c r="F285" s="254" t="s">
        <v>176</v>
      </c>
      <c r="G285" s="251"/>
      <c r="H285" s="253" t="s">
        <v>1</v>
      </c>
      <c r="I285" s="255"/>
      <c r="J285" s="251"/>
      <c r="K285" s="251"/>
      <c r="L285" s="256"/>
      <c r="M285" s="257"/>
      <c r="N285" s="258"/>
      <c r="O285" s="258"/>
      <c r="P285" s="258"/>
      <c r="Q285" s="258"/>
      <c r="R285" s="258"/>
      <c r="S285" s="258"/>
      <c r="T285" s="259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60" t="s">
        <v>163</v>
      </c>
      <c r="AU285" s="260" t="s">
        <v>154</v>
      </c>
      <c r="AV285" s="13" t="s">
        <v>87</v>
      </c>
      <c r="AW285" s="13" t="s">
        <v>33</v>
      </c>
      <c r="AX285" s="13" t="s">
        <v>79</v>
      </c>
      <c r="AY285" s="260" t="s">
        <v>146</v>
      </c>
    </row>
    <row r="286" s="13" customFormat="1">
      <c r="A286" s="13"/>
      <c r="B286" s="250"/>
      <c r="C286" s="251"/>
      <c r="D286" s="252" t="s">
        <v>163</v>
      </c>
      <c r="E286" s="253" t="s">
        <v>1</v>
      </c>
      <c r="F286" s="254" t="s">
        <v>177</v>
      </c>
      <c r="G286" s="251"/>
      <c r="H286" s="253" t="s">
        <v>1</v>
      </c>
      <c r="I286" s="255"/>
      <c r="J286" s="251"/>
      <c r="K286" s="251"/>
      <c r="L286" s="256"/>
      <c r="M286" s="257"/>
      <c r="N286" s="258"/>
      <c r="O286" s="258"/>
      <c r="P286" s="258"/>
      <c r="Q286" s="258"/>
      <c r="R286" s="258"/>
      <c r="S286" s="258"/>
      <c r="T286" s="259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60" t="s">
        <v>163</v>
      </c>
      <c r="AU286" s="260" t="s">
        <v>154</v>
      </c>
      <c r="AV286" s="13" t="s">
        <v>87</v>
      </c>
      <c r="AW286" s="13" t="s">
        <v>33</v>
      </c>
      <c r="AX286" s="13" t="s">
        <v>79</v>
      </c>
      <c r="AY286" s="260" t="s">
        <v>146</v>
      </c>
    </row>
    <row r="287" s="15" customFormat="1">
      <c r="A287" s="15"/>
      <c r="B287" s="272"/>
      <c r="C287" s="273"/>
      <c r="D287" s="252" t="s">
        <v>163</v>
      </c>
      <c r="E287" s="274" t="s">
        <v>1</v>
      </c>
      <c r="F287" s="275" t="s">
        <v>178</v>
      </c>
      <c r="G287" s="273"/>
      <c r="H287" s="276">
        <v>731.54999999999995</v>
      </c>
      <c r="I287" s="277"/>
      <c r="J287" s="273"/>
      <c r="K287" s="273"/>
      <c r="L287" s="278"/>
      <c r="M287" s="279"/>
      <c r="N287" s="280"/>
      <c r="O287" s="280"/>
      <c r="P287" s="280"/>
      <c r="Q287" s="280"/>
      <c r="R287" s="280"/>
      <c r="S287" s="280"/>
      <c r="T287" s="281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82" t="s">
        <v>163</v>
      </c>
      <c r="AU287" s="282" t="s">
        <v>154</v>
      </c>
      <c r="AV287" s="15" t="s">
        <v>153</v>
      </c>
      <c r="AW287" s="15" t="s">
        <v>33</v>
      </c>
      <c r="AX287" s="15" t="s">
        <v>87</v>
      </c>
      <c r="AY287" s="282" t="s">
        <v>146</v>
      </c>
    </row>
    <row r="288" s="2" customFormat="1" ht="24" customHeight="1">
      <c r="A288" s="38"/>
      <c r="B288" s="39"/>
      <c r="C288" s="236" t="s">
        <v>331</v>
      </c>
      <c r="D288" s="236" t="s">
        <v>149</v>
      </c>
      <c r="E288" s="237" t="s">
        <v>332</v>
      </c>
      <c r="F288" s="238" t="s">
        <v>333</v>
      </c>
      <c r="G288" s="239" t="s">
        <v>198</v>
      </c>
      <c r="H288" s="240">
        <v>832.75</v>
      </c>
      <c r="I288" s="241"/>
      <c r="J288" s="242">
        <f>ROUND(I288*H288,2)</f>
        <v>0</v>
      </c>
      <c r="K288" s="243"/>
      <c r="L288" s="44"/>
      <c r="M288" s="244" t="s">
        <v>1</v>
      </c>
      <c r="N288" s="245" t="s">
        <v>45</v>
      </c>
      <c r="O288" s="91"/>
      <c r="P288" s="246">
        <f>O288*H288</f>
        <v>0</v>
      </c>
      <c r="Q288" s="246">
        <v>9.0000000000000006E-05</v>
      </c>
      <c r="R288" s="246">
        <f>Q288*H288</f>
        <v>0.0749475</v>
      </c>
      <c r="S288" s="246">
        <v>0</v>
      </c>
      <c r="T288" s="247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48" t="s">
        <v>153</v>
      </c>
      <c r="AT288" s="248" t="s">
        <v>149</v>
      </c>
      <c r="AU288" s="248" t="s">
        <v>154</v>
      </c>
      <c r="AY288" s="17" t="s">
        <v>146</v>
      </c>
      <c r="BE288" s="249">
        <f>IF(N288="základná",J288,0)</f>
        <v>0</v>
      </c>
      <c r="BF288" s="249">
        <f>IF(N288="znížená",J288,0)</f>
        <v>0</v>
      </c>
      <c r="BG288" s="249">
        <f>IF(N288="zákl. prenesená",J288,0)</f>
        <v>0</v>
      </c>
      <c r="BH288" s="249">
        <f>IF(N288="zníž. prenesená",J288,0)</f>
        <v>0</v>
      </c>
      <c r="BI288" s="249">
        <f>IF(N288="nulová",J288,0)</f>
        <v>0</v>
      </c>
      <c r="BJ288" s="17" t="s">
        <v>154</v>
      </c>
      <c r="BK288" s="249">
        <f>ROUND(I288*H288,2)</f>
        <v>0</v>
      </c>
      <c r="BL288" s="17" t="s">
        <v>153</v>
      </c>
      <c r="BM288" s="248" t="s">
        <v>334</v>
      </c>
    </row>
    <row r="289" s="13" customFormat="1">
      <c r="A289" s="13"/>
      <c r="B289" s="250"/>
      <c r="C289" s="251"/>
      <c r="D289" s="252" t="s">
        <v>163</v>
      </c>
      <c r="E289" s="253" t="s">
        <v>1</v>
      </c>
      <c r="F289" s="254" t="s">
        <v>164</v>
      </c>
      <c r="G289" s="251"/>
      <c r="H289" s="253" t="s">
        <v>1</v>
      </c>
      <c r="I289" s="255"/>
      <c r="J289" s="251"/>
      <c r="K289" s="251"/>
      <c r="L289" s="256"/>
      <c r="M289" s="257"/>
      <c r="N289" s="258"/>
      <c r="O289" s="258"/>
      <c r="P289" s="258"/>
      <c r="Q289" s="258"/>
      <c r="R289" s="258"/>
      <c r="S289" s="258"/>
      <c r="T289" s="259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60" t="s">
        <v>163</v>
      </c>
      <c r="AU289" s="260" t="s">
        <v>154</v>
      </c>
      <c r="AV289" s="13" t="s">
        <v>87</v>
      </c>
      <c r="AW289" s="13" t="s">
        <v>33</v>
      </c>
      <c r="AX289" s="13" t="s">
        <v>79</v>
      </c>
      <c r="AY289" s="260" t="s">
        <v>146</v>
      </c>
    </row>
    <row r="290" s="14" customFormat="1">
      <c r="A290" s="14"/>
      <c r="B290" s="261"/>
      <c r="C290" s="262"/>
      <c r="D290" s="252" t="s">
        <v>163</v>
      </c>
      <c r="E290" s="263" t="s">
        <v>1</v>
      </c>
      <c r="F290" s="264" t="s">
        <v>323</v>
      </c>
      <c r="G290" s="262"/>
      <c r="H290" s="265">
        <v>220.80000000000001</v>
      </c>
      <c r="I290" s="266"/>
      <c r="J290" s="262"/>
      <c r="K290" s="262"/>
      <c r="L290" s="267"/>
      <c r="M290" s="268"/>
      <c r="N290" s="269"/>
      <c r="O290" s="269"/>
      <c r="P290" s="269"/>
      <c r="Q290" s="269"/>
      <c r="R290" s="269"/>
      <c r="S290" s="269"/>
      <c r="T290" s="270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71" t="s">
        <v>163</v>
      </c>
      <c r="AU290" s="271" t="s">
        <v>154</v>
      </c>
      <c r="AV290" s="14" t="s">
        <v>154</v>
      </c>
      <c r="AW290" s="14" t="s">
        <v>33</v>
      </c>
      <c r="AX290" s="14" t="s">
        <v>79</v>
      </c>
      <c r="AY290" s="271" t="s">
        <v>146</v>
      </c>
    </row>
    <row r="291" s="14" customFormat="1">
      <c r="A291" s="14"/>
      <c r="B291" s="261"/>
      <c r="C291" s="262"/>
      <c r="D291" s="252" t="s">
        <v>163</v>
      </c>
      <c r="E291" s="263" t="s">
        <v>1</v>
      </c>
      <c r="F291" s="264" t="s">
        <v>324</v>
      </c>
      <c r="G291" s="262"/>
      <c r="H291" s="265">
        <v>55.5</v>
      </c>
      <c r="I291" s="266"/>
      <c r="J291" s="262"/>
      <c r="K291" s="262"/>
      <c r="L291" s="267"/>
      <c r="M291" s="268"/>
      <c r="N291" s="269"/>
      <c r="O291" s="269"/>
      <c r="P291" s="269"/>
      <c r="Q291" s="269"/>
      <c r="R291" s="269"/>
      <c r="S291" s="269"/>
      <c r="T291" s="270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71" t="s">
        <v>163</v>
      </c>
      <c r="AU291" s="271" t="s">
        <v>154</v>
      </c>
      <c r="AV291" s="14" t="s">
        <v>154</v>
      </c>
      <c r="AW291" s="14" t="s">
        <v>33</v>
      </c>
      <c r="AX291" s="14" t="s">
        <v>79</v>
      </c>
      <c r="AY291" s="271" t="s">
        <v>146</v>
      </c>
    </row>
    <row r="292" s="14" customFormat="1">
      <c r="A292" s="14"/>
      <c r="B292" s="261"/>
      <c r="C292" s="262"/>
      <c r="D292" s="252" t="s">
        <v>163</v>
      </c>
      <c r="E292" s="263" t="s">
        <v>1</v>
      </c>
      <c r="F292" s="264" t="s">
        <v>325</v>
      </c>
      <c r="G292" s="262"/>
      <c r="H292" s="265">
        <v>9.5999999999999996</v>
      </c>
      <c r="I292" s="266"/>
      <c r="J292" s="262"/>
      <c r="K292" s="262"/>
      <c r="L292" s="267"/>
      <c r="M292" s="268"/>
      <c r="N292" s="269"/>
      <c r="O292" s="269"/>
      <c r="P292" s="269"/>
      <c r="Q292" s="269"/>
      <c r="R292" s="269"/>
      <c r="S292" s="269"/>
      <c r="T292" s="270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71" t="s">
        <v>163</v>
      </c>
      <c r="AU292" s="271" t="s">
        <v>154</v>
      </c>
      <c r="AV292" s="14" t="s">
        <v>154</v>
      </c>
      <c r="AW292" s="14" t="s">
        <v>33</v>
      </c>
      <c r="AX292" s="14" t="s">
        <v>79</v>
      </c>
      <c r="AY292" s="271" t="s">
        <v>146</v>
      </c>
    </row>
    <row r="293" s="14" customFormat="1">
      <c r="A293" s="14"/>
      <c r="B293" s="261"/>
      <c r="C293" s="262"/>
      <c r="D293" s="252" t="s">
        <v>163</v>
      </c>
      <c r="E293" s="263" t="s">
        <v>1</v>
      </c>
      <c r="F293" s="264" t="s">
        <v>335</v>
      </c>
      <c r="G293" s="262"/>
      <c r="H293" s="265">
        <v>39</v>
      </c>
      <c r="I293" s="266"/>
      <c r="J293" s="262"/>
      <c r="K293" s="262"/>
      <c r="L293" s="267"/>
      <c r="M293" s="268"/>
      <c r="N293" s="269"/>
      <c r="O293" s="269"/>
      <c r="P293" s="269"/>
      <c r="Q293" s="269"/>
      <c r="R293" s="269"/>
      <c r="S293" s="269"/>
      <c r="T293" s="270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71" t="s">
        <v>163</v>
      </c>
      <c r="AU293" s="271" t="s">
        <v>154</v>
      </c>
      <c r="AV293" s="14" t="s">
        <v>154</v>
      </c>
      <c r="AW293" s="14" t="s">
        <v>33</v>
      </c>
      <c r="AX293" s="14" t="s">
        <v>79</v>
      </c>
      <c r="AY293" s="271" t="s">
        <v>146</v>
      </c>
    </row>
    <row r="294" s="13" customFormat="1">
      <c r="A294" s="13"/>
      <c r="B294" s="250"/>
      <c r="C294" s="251"/>
      <c r="D294" s="252" t="s">
        <v>163</v>
      </c>
      <c r="E294" s="253" t="s">
        <v>1</v>
      </c>
      <c r="F294" s="254" t="s">
        <v>168</v>
      </c>
      <c r="G294" s="251"/>
      <c r="H294" s="253" t="s">
        <v>1</v>
      </c>
      <c r="I294" s="255"/>
      <c r="J294" s="251"/>
      <c r="K294" s="251"/>
      <c r="L294" s="256"/>
      <c r="M294" s="257"/>
      <c r="N294" s="258"/>
      <c r="O294" s="258"/>
      <c r="P294" s="258"/>
      <c r="Q294" s="258"/>
      <c r="R294" s="258"/>
      <c r="S294" s="258"/>
      <c r="T294" s="259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60" t="s">
        <v>163</v>
      </c>
      <c r="AU294" s="260" t="s">
        <v>154</v>
      </c>
      <c r="AV294" s="13" t="s">
        <v>87</v>
      </c>
      <c r="AW294" s="13" t="s">
        <v>33</v>
      </c>
      <c r="AX294" s="13" t="s">
        <v>79</v>
      </c>
      <c r="AY294" s="260" t="s">
        <v>146</v>
      </c>
    </row>
    <row r="295" s="13" customFormat="1">
      <c r="A295" s="13"/>
      <c r="B295" s="250"/>
      <c r="C295" s="251"/>
      <c r="D295" s="252" t="s">
        <v>163</v>
      </c>
      <c r="E295" s="253" t="s">
        <v>1</v>
      </c>
      <c r="F295" s="254" t="s">
        <v>169</v>
      </c>
      <c r="G295" s="251"/>
      <c r="H295" s="253" t="s">
        <v>1</v>
      </c>
      <c r="I295" s="255"/>
      <c r="J295" s="251"/>
      <c r="K295" s="251"/>
      <c r="L295" s="256"/>
      <c r="M295" s="257"/>
      <c r="N295" s="258"/>
      <c r="O295" s="258"/>
      <c r="P295" s="258"/>
      <c r="Q295" s="258"/>
      <c r="R295" s="258"/>
      <c r="S295" s="258"/>
      <c r="T295" s="259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60" t="s">
        <v>163</v>
      </c>
      <c r="AU295" s="260" t="s">
        <v>154</v>
      </c>
      <c r="AV295" s="13" t="s">
        <v>87</v>
      </c>
      <c r="AW295" s="13" t="s">
        <v>33</v>
      </c>
      <c r="AX295" s="13" t="s">
        <v>79</v>
      </c>
      <c r="AY295" s="260" t="s">
        <v>146</v>
      </c>
    </row>
    <row r="296" s="14" customFormat="1">
      <c r="A296" s="14"/>
      <c r="B296" s="261"/>
      <c r="C296" s="262"/>
      <c r="D296" s="252" t="s">
        <v>163</v>
      </c>
      <c r="E296" s="263" t="s">
        <v>1</v>
      </c>
      <c r="F296" s="264" t="s">
        <v>326</v>
      </c>
      <c r="G296" s="262"/>
      <c r="H296" s="265">
        <v>25.5</v>
      </c>
      <c r="I296" s="266"/>
      <c r="J296" s="262"/>
      <c r="K296" s="262"/>
      <c r="L296" s="267"/>
      <c r="M296" s="268"/>
      <c r="N296" s="269"/>
      <c r="O296" s="269"/>
      <c r="P296" s="269"/>
      <c r="Q296" s="269"/>
      <c r="R296" s="269"/>
      <c r="S296" s="269"/>
      <c r="T296" s="270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71" t="s">
        <v>163</v>
      </c>
      <c r="AU296" s="271" t="s">
        <v>154</v>
      </c>
      <c r="AV296" s="14" t="s">
        <v>154</v>
      </c>
      <c r="AW296" s="14" t="s">
        <v>33</v>
      </c>
      <c r="AX296" s="14" t="s">
        <v>79</v>
      </c>
      <c r="AY296" s="271" t="s">
        <v>146</v>
      </c>
    </row>
    <row r="297" s="14" customFormat="1">
      <c r="A297" s="14"/>
      <c r="B297" s="261"/>
      <c r="C297" s="262"/>
      <c r="D297" s="252" t="s">
        <v>163</v>
      </c>
      <c r="E297" s="263" t="s">
        <v>1</v>
      </c>
      <c r="F297" s="264" t="s">
        <v>327</v>
      </c>
      <c r="G297" s="262"/>
      <c r="H297" s="265">
        <v>9.1500000000000004</v>
      </c>
      <c r="I297" s="266"/>
      <c r="J297" s="262"/>
      <c r="K297" s="262"/>
      <c r="L297" s="267"/>
      <c r="M297" s="268"/>
      <c r="N297" s="269"/>
      <c r="O297" s="269"/>
      <c r="P297" s="269"/>
      <c r="Q297" s="269"/>
      <c r="R297" s="269"/>
      <c r="S297" s="269"/>
      <c r="T297" s="270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71" t="s">
        <v>163</v>
      </c>
      <c r="AU297" s="271" t="s">
        <v>154</v>
      </c>
      <c r="AV297" s="14" t="s">
        <v>154</v>
      </c>
      <c r="AW297" s="14" t="s">
        <v>33</v>
      </c>
      <c r="AX297" s="14" t="s">
        <v>79</v>
      </c>
      <c r="AY297" s="271" t="s">
        <v>146</v>
      </c>
    </row>
    <row r="298" s="13" customFormat="1">
      <c r="A298" s="13"/>
      <c r="B298" s="250"/>
      <c r="C298" s="251"/>
      <c r="D298" s="252" t="s">
        <v>163</v>
      </c>
      <c r="E298" s="253" t="s">
        <v>1</v>
      </c>
      <c r="F298" s="254" t="s">
        <v>172</v>
      </c>
      <c r="G298" s="251"/>
      <c r="H298" s="253" t="s">
        <v>1</v>
      </c>
      <c r="I298" s="255"/>
      <c r="J298" s="251"/>
      <c r="K298" s="251"/>
      <c r="L298" s="256"/>
      <c r="M298" s="257"/>
      <c r="N298" s="258"/>
      <c r="O298" s="258"/>
      <c r="P298" s="258"/>
      <c r="Q298" s="258"/>
      <c r="R298" s="258"/>
      <c r="S298" s="258"/>
      <c r="T298" s="259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60" t="s">
        <v>163</v>
      </c>
      <c r="AU298" s="260" t="s">
        <v>154</v>
      </c>
      <c r="AV298" s="13" t="s">
        <v>87</v>
      </c>
      <c r="AW298" s="13" t="s">
        <v>33</v>
      </c>
      <c r="AX298" s="13" t="s">
        <v>79</v>
      </c>
      <c r="AY298" s="260" t="s">
        <v>146</v>
      </c>
    </row>
    <row r="299" s="14" customFormat="1">
      <c r="A299" s="14"/>
      <c r="B299" s="261"/>
      <c r="C299" s="262"/>
      <c r="D299" s="252" t="s">
        <v>163</v>
      </c>
      <c r="E299" s="263" t="s">
        <v>1</v>
      </c>
      <c r="F299" s="264" t="s">
        <v>328</v>
      </c>
      <c r="G299" s="262"/>
      <c r="H299" s="265">
        <v>307.5</v>
      </c>
      <c r="I299" s="266"/>
      <c r="J299" s="262"/>
      <c r="K299" s="262"/>
      <c r="L299" s="267"/>
      <c r="M299" s="268"/>
      <c r="N299" s="269"/>
      <c r="O299" s="269"/>
      <c r="P299" s="269"/>
      <c r="Q299" s="269"/>
      <c r="R299" s="269"/>
      <c r="S299" s="269"/>
      <c r="T299" s="270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71" t="s">
        <v>163</v>
      </c>
      <c r="AU299" s="271" t="s">
        <v>154</v>
      </c>
      <c r="AV299" s="14" t="s">
        <v>154</v>
      </c>
      <c r="AW299" s="14" t="s">
        <v>33</v>
      </c>
      <c r="AX299" s="14" t="s">
        <v>79</v>
      </c>
      <c r="AY299" s="271" t="s">
        <v>146</v>
      </c>
    </row>
    <row r="300" s="14" customFormat="1">
      <c r="A300" s="14"/>
      <c r="B300" s="261"/>
      <c r="C300" s="262"/>
      <c r="D300" s="252" t="s">
        <v>163</v>
      </c>
      <c r="E300" s="263" t="s">
        <v>1</v>
      </c>
      <c r="F300" s="264" t="s">
        <v>329</v>
      </c>
      <c r="G300" s="262"/>
      <c r="H300" s="265">
        <v>48</v>
      </c>
      <c r="I300" s="266"/>
      <c r="J300" s="262"/>
      <c r="K300" s="262"/>
      <c r="L300" s="267"/>
      <c r="M300" s="268"/>
      <c r="N300" s="269"/>
      <c r="O300" s="269"/>
      <c r="P300" s="269"/>
      <c r="Q300" s="269"/>
      <c r="R300" s="269"/>
      <c r="S300" s="269"/>
      <c r="T300" s="270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71" t="s">
        <v>163</v>
      </c>
      <c r="AU300" s="271" t="s">
        <v>154</v>
      </c>
      <c r="AV300" s="14" t="s">
        <v>154</v>
      </c>
      <c r="AW300" s="14" t="s">
        <v>33</v>
      </c>
      <c r="AX300" s="14" t="s">
        <v>79</v>
      </c>
      <c r="AY300" s="271" t="s">
        <v>146</v>
      </c>
    </row>
    <row r="301" s="14" customFormat="1">
      <c r="A301" s="14"/>
      <c r="B301" s="261"/>
      <c r="C301" s="262"/>
      <c r="D301" s="252" t="s">
        <v>163</v>
      </c>
      <c r="E301" s="263" t="s">
        <v>1</v>
      </c>
      <c r="F301" s="264" t="s">
        <v>330</v>
      </c>
      <c r="G301" s="262"/>
      <c r="H301" s="265">
        <v>55.5</v>
      </c>
      <c r="I301" s="266"/>
      <c r="J301" s="262"/>
      <c r="K301" s="262"/>
      <c r="L301" s="267"/>
      <c r="M301" s="268"/>
      <c r="N301" s="269"/>
      <c r="O301" s="269"/>
      <c r="P301" s="269"/>
      <c r="Q301" s="269"/>
      <c r="R301" s="269"/>
      <c r="S301" s="269"/>
      <c r="T301" s="270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71" t="s">
        <v>163</v>
      </c>
      <c r="AU301" s="271" t="s">
        <v>154</v>
      </c>
      <c r="AV301" s="14" t="s">
        <v>154</v>
      </c>
      <c r="AW301" s="14" t="s">
        <v>33</v>
      </c>
      <c r="AX301" s="14" t="s">
        <v>79</v>
      </c>
      <c r="AY301" s="271" t="s">
        <v>146</v>
      </c>
    </row>
    <row r="302" s="14" customFormat="1">
      <c r="A302" s="14"/>
      <c r="B302" s="261"/>
      <c r="C302" s="262"/>
      <c r="D302" s="252" t="s">
        <v>163</v>
      </c>
      <c r="E302" s="263" t="s">
        <v>1</v>
      </c>
      <c r="F302" s="264" t="s">
        <v>335</v>
      </c>
      <c r="G302" s="262"/>
      <c r="H302" s="265">
        <v>39</v>
      </c>
      <c r="I302" s="266"/>
      <c r="J302" s="262"/>
      <c r="K302" s="262"/>
      <c r="L302" s="267"/>
      <c r="M302" s="268"/>
      <c r="N302" s="269"/>
      <c r="O302" s="269"/>
      <c r="P302" s="269"/>
      <c r="Q302" s="269"/>
      <c r="R302" s="269"/>
      <c r="S302" s="269"/>
      <c r="T302" s="270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71" t="s">
        <v>163</v>
      </c>
      <c r="AU302" s="271" t="s">
        <v>154</v>
      </c>
      <c r="AV302" s="14" t="s">
        <v>154</v>
      </c>
      <c r="AW302" s="14" t="s">
        <v>33</v>
      </c>
      <c r="AX302" s="14" t="s">
        <v>79</v>
      </c>
      <c r="AY302" s="271" t="s">
        <v>146</v>
      </c>
    </row>
    <row r="303" s="13" customFormat="1">
      <c r="A303" s="13"/>
      <c r="B303" s="250"/>
      <c r="C303" s="251"/>
      <c r="D303" s="252" t="s">
        <v>163</v>
      </c>
      <c r="E303" s="253" t="s">
        <v>1</v>
      </c>
      <c r="F303" s="254" t="s">
        <v>176</v>
      </c>
      <c r="G303" s="251"/>
      <c r="H303" s="253" t="s">
        <v>1</v>
      </c>
      <c r="I303" s="255"/>
      <c r="J303" s="251"/>
      <c r="K303" s="251"/>
      <c r="L303" s="256"/>
      <c r="M303" s="257"/>
      <c r="N303" s="258"/>
      <c r="O303" s="258"/>
      <c r="P303" s="258"/>
      <c r="Q303" s="258"/>
      <c r="R303" s="258"/>
      <c r="S303" s="258"/>
      <c r="T303" s="259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60" t="s">
        <v>163</v>
      </c>
      <c r="AU303" s="260" t="s">
        <v>154</v>
      </c>
      <c r="AV303" s="13" t="s">
        <v>87</v>
      </c>
      <c r="AW303" s="13" t="s">
        <v>33</v>
      </c>
      <c r="AX303" s="13" t="s">
        <v>79</v>
      </c>
      <c r="AY303" s="260" t="s">
        <v>146</v>
      </c>
    </row>
    <row r="304" s="13" customFormat="1">
      <c r="A304" s="13"/>
      <c r="B304" s="250"/>
      <c r="C304" s="251"/>
      <c r="D304" s="252" t="s">
        <v>163</v>
      </c>
      <c r="E304" s="253" t="s">
        <v>1</v>
      </c>
      <c r="F304" s="254" t="s">
        <v>177</v>
      </c>
      <c r="G304" s="251"/>
      <c r="H304" s="253" t="s">
        <v>1</v>
      </c>
      <c r="I304" s="255"/>
      <c r="J304" s="251"/>
      <c r="K304" s="251"/>
      <c r="L304" s="256"/>
      <c r="M304" s="257"/>
      <c r="N304" s="258"/>
      <c r="O304" s="258"/>
      <c r="P304" s="258"/>
      <c r="Q304" s="258"/>
      <c r="R304" s="258"/>
      <c r="S304" s="258"/>
      <c r="T304" s="259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60" t="s">
        <v>163</v>
      </c>
      <c r="AU304" s="260" t="s">
        <v>154</v>
      </c>
      <c r="AV304" s="13" t="s">
        <v>87</v>
      </c>
      <c r="AW304" s="13" t="s">
        <v>33</v>
      </c>
      <c r="AX304" s="13" t="s">
        <v>79</v>
      </c>
      <c r="AY304" s="260" t="s">
        <v>146</v>
      </c>
    </row>
    <row r="305" s="13" customFormat="1">
      <c r="A305" s="13"/>
      <c r="B305" s="250"/>
      <c r="C305" s="251"/>
      <c r="D305" s="252" t="s">
        <v>163</v>
      </c>
      <c r="E305" s="253" t="s">
        <v>1</v>
      </c>
      <c r="F305" s="254" t="s">
        <v>336</v>
      </c>
      <c r="G305" s="251"/>
      <c r="H305" s="253" t="s">
        <v>1</v>
      </c>
      <c r="I305" s="255"/>
      <c r="J305" s="251"/>
      <c r="K305" s="251"/>
      <c r="L305" s="256"/>
      <c r="M305" s="257"/>
      <c r="N305" s="258"/>
      <c r="O305" s="258"/>
      <c r="P305" s="258"/>
      <c r="Q305" s="258"/>
      <c r="R305" s="258"/>
      <c r="S305" s="258"/>
      <c r="T305" s="259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60" t="s">
        <v>163</v>
      </c>
      <c r="AU305" s="260" t="s">
        <v>154</v>
      </c>
      <c r="AV305" s="13" t="s">
        <v>87</v>
      </c>
      <c r="AW305" s="13" t="s">
        <v>33</v>
      </c>
      <c r="AX305" s="13" t="s">
        <v>79</v>
      </c>
      <c r="AY305" s="260" t="s">
        <v>146</v>
      </c>
    </row>
    <row r="306" s="14" customFormat="1">
      <c r="A306" s="14"/>
      <c r="B306" s="261"/>
      <c r="C306" s="262"/>
      <c r="D306" s="252" t="s">
        <v>163</v>
      </c>
      <c r="E306" s="263" t="s">
        <v>1</v>
      </c>
      <c r="F306" s="264" t="s">
        <v>337</v>
      </c>
      <c r="G306" s="262"/>
      <c r="H306" s="265">
        <v>23.199999999999999</v>
      </c>
      <c r="I306" s="266"/>
      <c r="J306" s="262"/>
      <c r="K306" s="262"/>
      <c r="L306" s="267"/>
      <c r="M306" s="268"/>
      <c r="N306" s="269"/>
      <c r="O306" s="269"/>
      <c r="P306" s="269"/>
      <c r="Q306" s="269"/>
      <c r="R306" s="269"/>
      <c r="S306" s="269"/>
      <c r="T306" s="270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71" t="s">
        <v>163</v>
      </c>
      <c r="AU306" s="271" t="s">
        <v>154</v>
      </c>
      <c r="AV306" s="14" t="s">
        <v>154</v>
      </c>
      <c r="AW306" s="14" t="s">
        <v>33</v>
      </c>
      <c r="AX306" s="14" t="s">
        <v>79</v>
      </c>
      <c r="AY306" s="271" t="s">
        <v>146</v>
      </c>
    </row>
    <row r="307" s="15" customFormat="1">
      <c r="A307" s="15"/>
      <c r="B307" s="272"/>
      <c r="C307" s="273"/>
      <c r="D307" s="252" t="s">
        <v>163</v>
      </c>
      <c r="E307" s="274" t="s">
        <v>1</v>
      </c>
      <c r="F307" s="275" t="s">
        <v>178</v>
      </c>
      <c r="G307" s="273"/>
      <c r="H307" s="276">
        <v>832.75</v>
      </c>
      <c r="I307" s="277"/>
      <c r="J307" s="273"/>
      <c r="K307" s="273"/>
      <c r="L307" s="278"/>
      <c r="M307" s="279"/>
      <c r="N307" s="280"/>
      <c r="O307" s="280"/>
      <c r="P307" s="280"/>
      <c r="Q307" s="280"/>
      <c r="R307" s="280"/>
      <c r="S307" s="280"/>
      <c r="T307" s="281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82" t="s">
        <v>163</v>
      </c>
      <c r="AU307" s="282" t="s">
        <v>154</v>
      </c>
      <c r="AV307" s="15" t="s">
        <v>153</v>
      </c>
      <c r="AW307" s="15" t="s">
        <v>33</v>
      </c>
      <c r="AX307" s="15" t="s">
        <v>87</v>
      </c>
      <c r="AY307" s="282" t="s">
        <v>146</v>
      </c>
    </row>
    <row r="308" s="2" customFormat="1" ht="24" customHeight="1">
      <c r="A308" s="38"/>
      <c r="B308" s="39"/>
      <c r="C308" s="236" t="s">
        <v>338</v>
      </c>
      <c r="D308" s="236" t="s">
        <v>149</v>
      </c>
      <c r="E308" s="237" t="s">
        <v>339</v>
      </c>
      <c r="F308" s="238" t="s">
        <v>340</v>
      </c>
      <c r="G308" s="239" t="s">
        <v>198</v>
      </c>
      <c r="H308" s="240">
        <v>311.69</v>
      </c>
      <c r="I308" s="241"/>
      <c r="J308" s="242">
        <f>ROUND(I308*H308,2)</f>
        <v>0</v>
      </c>
      <c r="K308" s="243"/>
      <c r="L308" s="44"/>
      <c r="M308" s="244" t="s">
        <v>1</v>
      </c>
      <c r="N308" s="245" t="s">
        <v>45</v>
      </c>
      <c r="O308" s="91"/>
      <c r="P308" s="246">
        <f>O308*H308</f>
        <v>0</v>
      </c>
      <c r="Q308" s="246">
        <v>0.00010000000000000001</v>
      </c>
      <c r="R308" s="246">
        <f>Q308*H308</f>
        <v>0.031169000000000002</v>
      </c>
      <c r="S308" s="246">
        <v>0</v>
      </c>
      <c r="T308" s="247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48" t="s">
        <v>153</v>
      </c>
      <c r="AT308" s="248" t="s">
        <v>149</v>
      </c>
      <c r="AU308" s="248" t="s">
        <v>154</v>
      </c>
      <c r="AY308" s="17" t="s">
        <v>146</v>
      </c>
      <c r="BE308" s="249">
        <f>IF(N308="základná",J308,0)</f>
        <v>0</v>
      </c>
      <c r="BF308" s="249">
        <f>IF(N308="znížená",J308,0)</f>
        <v>0</v>
      </c>
      <c r="BG308" s="249">
        <f>IF(N308="zákl. prenesená",J308,0)</f>
        <v>0</v>
      </c>
      <c r="BH308" s="249">
        <f>IF(N308="zníž. prenesená",J308,0)</f>
        <v>0</v>
      </c>
      <c r="BI308" s="249">
        <f>IF(N308="nulová",J308,0)</f>
        <v>0</v>
      </c>
      <c r="BJ308" s="17" t="s">
        <v>154</v>
      </c>
      <c r="BK308" s="249">
        <f>ROUND(I308*H308,2)</f>
        <v>0</v>
      </c>
      <c r="BL308" s="17" t="s">
        <v>153</v>
      </c>
      <c r="BM308" s="248" t="s">
        <v>341</v>
      </c>
    </row>
    <row r="309" s="13" customFormat="1">
      <c r="A309" s="13"/>
      <c r="B309" s="250"/>
      <c r="C309" s="251"/>
      <c r="D309" s="252" t="s">
        <v>163</v>
      </c>
      <c r="E309" s="253" t="s">
        <v>1</v>
      </c>
      <c r="F309" s="254" t="s">
        <v>164</v>
      </c>
      <c r="G309" s="251"/>
      <c r="H309" s="253" t="s">
        <v>1</v>
      </c>
      <c r="I309" s="255"/>
      <c r="J309" s="251"/>
      <c r="K309" s="251"/>
      <c r="L309" s="256"/>
      <c r="M309" s="257"/>
      <c r="N309" s="258"/>
      <c r="O309" s="258"/>
      <c r="P309" s="258"/>
      <c r="Q309" s="258"/>
      <c r="R309" s="258"/>
      <c r="S309" s="258"/>
      <c r="T309" s="259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60" t="s">
        <v>163</v>
      </c>
      <c r="AU309" s="260" t="s">
        <v>154</v>
      </c>
      <c r="AV309" s="13" t="s">
        <v>87</v>
      </c>
      <c r="AW309" s="13" t="s">
        <v>33</v>
      </c>
      <c r="AX309" s="13" t="s">
        <v>79</v>
      </c>
      <c r="AY309" s="260" t="s">
        <v>146</v>
      </c>
    </row>
    <row r="310" s="14" customFormat="1">
      <c r="A310" s="14"/>
      <c r="B310" s="261"/>
      <c r="C310" s="262"/>
      <c r="D310" s="252" t="s">
        <v>163</v>
      </c>
      <c r="E310" s="263" t="s">
        <v>1</v>
      </c>
      <c r="F310" s="264" t="s">
        <v>342</v>
      </c>
      <c r="G310" s="262"/>
      <c r="H310" s="265">
        <v>69</v>
      </c>
      <c r="I310" s="266"/>
      <c r="J310" s="262"/>
      <c r="K310" s="262"/>
      <c r="L310" s="267"/>
      <c r="M310" s="268"/>
      <c r="N310" s="269"/>
      <c r="O310" s="269"/>
      <c r="P310" s="269"/>
      <c r="Q310" s="269"/>
      <c r="R310" s="269"/>
      <c r="S310" s="269"/>
      <c r="T310" s="270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71" t="s">
        <v>163</v>
      </c>
      <c r="AU310" s="271" t="s">
        <v>154</v>
      </c>
      <c r="AV310" s="14" t="s">
        <v>154</v>
      </c>
      <c r="AW310" s="14" t="s">
        <v>33</v>
      </c>
      <c r="AX310" s="14" t="s">
        <v>79</v>
      </c>
      <c r="AY310" s="271" t="s">
        <v>146</v>
      </c>
    </row>
    <row r="311" s="14" customFormat="1">
      <c r="A311" s="14"/>
      <c r="B311" s="261"/>
      <c r="C311" s="262"/>
      <c r="D311" s="252" t="s">
        <v>163</v>
      </c>
      <c r="E311" s="263" t="s">
        <v>1</v>
      </c>
      <c r="F311" s="264" t="s">
        <v>343</v>
      </c>
      <c r="G311" s="262"/>
      <c r="H311" s="265">
        <v>22.5</v>
      </c>
      <c r="I311" s="266"/>
      <c r="J311" s="262"/>
      <c r="K311" s="262"/>
      <c r="L311" s="267"/>
      <c r="M311" s="268"/>
      <c r="N311" s="269"/>
      <c r="O311" s="269"/>
      <c r="P311" s="269"/>
      <c r="Q311" s="269"/>
      <c r="R311" s="269"/>
      <c r="S311" s="269"/>
      <c r="T311" s="270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71" t="s">
        <v>163</v>
      </c>
      <c r="AU311" s="271" t="s">
        <v>154</v>
      </c>
      <c r="AV311" s="14" t="s">
        <v>154</v>
      </c>
      <c r="AW311" s="14" t="s">
        <v>33</v>
      </c>
      <c r="AX311" s="14" t="s">
        <v>79</v>
      </c>
      <c r="AY311" s="271" t="s">
        <v>146</v>
      </c>
    </row>
    <row r="312" s="14" customFormat="1">
      <c r="A312" s="14"/>
      <c r="B312" s="261"/>
      <c r="C312" s="262"/>
      <c r="D312" s="252" t="s">
        <v>163</v>
      </c>
      <c r="E312" s="263" t="s">
        <v>1</v>
      </c>
      <c r="F312" s="264" t="s">
        <v>344</v>
      </c>
      <c r="G312" s="262"/>
      <c r="H312" s="265">
        <v>5</v>
      </c>
      <c r="I312" s="266"/>
      <c r="J312" s="262"/>
      <c r="K312" s="262"/>
      <c r="L312" s="267"/>
      <c r="M312" s="268"/>
      <c r="N312" s="269"/>
      <c r="O312" s="269"/>
      <c r="P312" s="269"/>
      <c r="Q312" s="269"/>
      <c r="R312" s="269"/>
      <c r="S312" s="269"/>
      <c r="T312" s="270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71" t="s">
        <v>163</v>
      </c>
      <c r="AU312" s="271" t="s">
        <v>154</v>
      </c>
      <c r="AV312" s="14" t="s">
        <v>154</v>
      </c>
      <c r="AW312" s="14" t="s">
        <v>33</v>
      </c>
      <c r="AX312" s="14" t="s">
        <v>79</v>
      </c>
      <c r="AY312" s="271" t="s">
        <v>146</v>
      </c>
    </row>
    <row r="313" s="14" customFormat="1">
      <c r="A313" s="14"/>
      <c r="B313" s="261"/>
      <c r="C313" s="262"/>
      <c r="D313" s="252" t="s">
        <v>163</v>
      </c>
      <c r="E313" s="263" t="s">
        <v>1</v>
      </c>
      <c r="F313" s="264" t="s">
        <v>345</v>
      </c>
      <c r="G313" s="262"/>
      <c r="H313" s="265">
        <v>37.270000000000003</v>
      </c>
      <c r="I313" s="266"/>
      <c r="J313" s="262"/>
      <c r="K313" s="262"/>
      <c r="L313" s="267"/>
      <c r="M313" s="268"/>
      <c r="N313" s="269"/>
      <c r="O313" s="269"/>
      <c r="P313" s="269"/>
      <c r="Q313" s="269"/>
      <c r="R313" s="269"/>
      <c r="S313" s="269"/>
      <c r="T313" s="270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71" t="s">
        <v>163</v>
      </c>
      <c r="AU313" s="271" t="s">
        <v>154</v>
      </c>
      <c r="AV313" s="14" t="s">
        <v>154</v>
      </c>
      <c r="AW313" s="14" t="s">
        <v>33</v>
      </c>
      <c r="AX313" s="14" t="s">
        <v>79</v>
      </c>
      <c r="AY313" s="271" t="s">
        <v>146</v>
      </c>
    </row>
    <row r="314" s="13" customFormat="1">
      <c r="A314" s="13"/>
      <c r="B314" s="250"/>
      <c r="C314" s="251"/>
      <c r="D314" s="252" t="s">
        <v>163</v>
      </c>
      <c r="E314" s="253" t="s">
        <v>1</v>
      </c>
      <c r="F314" s="254" t="s">
        <v>168</v>
      </c>
      <c r="G314" s="251"/>
      <c r="H314" s="253" t="s">
        <v>1</v>
      </c>
      <c r="I314" s="255"/>
      <c r="J314" s="251"/>
      <c r="K314" s="251"/>
      <c r="L314" s="256"/>
      <c r="M314" s="257"/>
      <c r="N314" s="258"/>
      <c r="O314" s="258"/>
      <c r="P314" s="258"/>
      <c r="Q314" s="258"/>
      <c r="R314" s="258"/>
      <c r="S314" s="258"/>
      <c r="T314" s="259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60" t="s">
        <v>163</v>
      </c>
      <c r="AU314" s="260" t="s">
        <v>154</v>
      </c>
      <c r="AV314" s="13" t="s">
        <v>87</v>
      </c>
      <c r="AW314" s="13" t="s">
        <v>33</v>
      </c>
      <c r="AX314" s="13" t="s">
        <v>79</v>
      </c>
      <c r="AY314" s="260" t="s">
        <v>146</v>
      </c>
    </row>
    <row r="315" s="13" customFormat="1">
      <c r="A315" s="13"/>
      <c r="B315" s="250"/>
      <c r="C315" s="251"/>
      <c r="D315" s="252" t="s">
        <v>163</v>
      </c>
      <c r="E315" s="253" t="s">
        <v>1</v>
      </c>
      <c r="F315" s="254" t="s">
        <v>169</v>
      </c>
      <c r="G315" s="251"/>
      <c r="H315" s="253" t="s">
        <v>1</v>
      </c>
      <c r="I315" s="255"/>
      <c r="J315" s="251"/>
      <c r="K315" s="251"/>
      <c r="L315" s="256"/>
      <c r="M315" s="257"/>
      <c r="N315" s="258"/>
      <c r="O315" s="258"/>
      <c r="P315" s="258"/>
      <c r="Q315" s="258"/>
      <c r="R315" s="258"/>
      <c r="S315" s="258"/>
      <c r="T315" s="259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60" t="s">
        <v>163</v>
      </c>
      <c r="AU315" s="260" t="s">
        <v>154</v>
      </c>
      <c r="AV315" s="13" t="s">
        <v>87</v>
      </c>
      <c r="AW315" s="13" t="s">
        <v>33</v>
      </c>
      <c r="AX315" s="13" t="s">
        <v>79</v>
      </c>
      <c r="AY315" s="260" t="s">
        <v>146</v>
      </c>
    </row>
    <row r="316" s="14" customFormat="1">
      <c r="A316" s="14"/>
      <c r="B316" s="261"/>
      <c r="C316" s="262"/>
      <c r="D316" s="252" t="s">
        <v>163</v>
      </c>
      <c r="E316" s="263" t="s">
        <v>1</v>
      </c>
      <c r="F316" s="264" t="s">
        <v>346</v>
      </c>
      <c r="G316" s="262"/>
      <c r="H316" s="265">
        <v>9</v>
      </c>
      <c r="I316" s="266"/>
      <c r="J316" s="262"/>
      <c r="K316" s="262"/>
      <c r="L316" s="267"/>
      <c r="M316" s="268"/>
      <c r="N316" s="269"/>
      <c r="O316" s="269"/>
      <c r="P316" s="269"/>
      <c r="Q316" s="269"/>
      <c r="R316" s="269"/>
      <c r="S316" s="269"/>
      <c r="T316" s="270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71" t="s">
        <v>163</v>
      </c>
      <c r="AU316" s="271" t="s">
        <v>154</v>
      </c>
      <c r="AV316" s="14" t="s">
        <v>154</v>
      </c>
      <c r="AW316" s="14" t="s">
        <v>33</v>
      </c>
      <c r="AX316" s="14" t="s">
        <v>79</v>
      </c>
      <c r="AY316" s="271" t="s">
        <v>146</v>
      </c>
    </row>
    <row r="317" s="14" customFormat="1">
      <c r="A317" s="14"/>
      <c r="B317" s="261"/>
      <c r="C317" s="262"/>
      <c r="D317" s="252" t="s">
        <v>163</v>
      </c>
      <c r="E317" s="263" t="s">
        <v>1</v>
      </c>
      <c r="F317" s="264" t="s">
        <v>347</v>
      </c>
      <c r="G317" s="262"/>
      <c r="H317" s="265">
        <v>1.1499999999999999</v>
      </c>
      <c r="I317" s="266"/>
      <c r="J317" s="262"/>
      <c r="K317" s="262"/>
      <c r="L317" s="267"/>
      <c r="M317" s="268"/>
      <c r="N317" s="269"/>
      <c r="O317" s="269"/>
      <c r="P317" s="269"/>
      <c r="Q317" s="269"/>
      <c r="R317" s="269"/>
      <c r="S317" s="269"/>
      <c r="T317" s="270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71" t="s">
        <v>163</v>
      </c>
      <c r="AU317" s="271" t="s">
        <v>154</v>
      </c>
      <c r="AV317" s="14" t="s">
        <v>154</v>
      </c>
      <c r="AW317" s="14" t="s">
        <v>33</v>
      </c>
      <c r="AX317" s="14" t="s">
        <v>79</v>
      </c>
      <c r="AY317" s="271" t="s">
        <v>146</v>
      </c>
    </row>
    <row r="318" s="13" customFormat="1">
      <c r="A318" s="13"/>
      <c r="B318" s="250"/>
      <c r="C318" s="251"/>
      <c r="D318" s="252" t="s">
        <v>163</v>
      </c>
      <c r="E318" s="253" t="s">
        <v>1</v>
      </c>
      <c r="F318" s="254" t="s">
        <v>172</v>
      </c>
      <c r="G318" s="251"/>
      <c r="H318" s="253" t="s">
        <v>1</v>
      </c>
      <c r="I318" s="255"/>
      <c r="J318" s="251"/>
      <c r="K318" s="251"/>
      <c r="L318" s="256"/>
      <c r="M318" s="257"/>
      <c r="N318" s="258"/>
      <c r="O318" s="258"/>
      <c r="P318" s="258"/>
      <c r="Q318" s="258"/>
      <c r="R318" s="258"/>
      <c r="S318" s="258"/>
      <c r="T318" s="259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60" t="s">
        <v>163</v>
      </c>
      <c r="AU318" s="260" t="s">
        <v>154</v>
      </c>
      <c r="AV318" s="13" t="s">
        <v>87</v>
      </c>
      <c r="AW318" s="13" t="s">
        <v>33</v>
      </c>
      <c r="AX318" s="13" t="s">
        <v>79</v>
      </c>
      <c r="AY318" s="260" t="s">
        <v>146</v>
      </c>
    </row>
    <row r="319" s="14" customFormat="1">
      <c r="A319" s="14"/>
      <c r="B319" s="261"/>
      <c r="C319" s="262"/>
      <c r="D319" s="252" t="s">
        <v>163</v>
      </c>
      <c r="E319" s="263" t="s">
        <v>1</v>
      </c>
      <c r="F319" s="264" t="s">
        <v>348</v>
      </c>
      <c r="G319" s="262"/>
      <c r="H319" s="265">
        <v>70.5</v>
      </c>
      <c r="I319" s="266"/>
      <c r="J319" s="262"/>
      <c r="K319" s="262"/>
      <c r="L319" s="267"/>
      <c r="M319" s="268"/>
      <c r="N319" s="269"/>
      <c r="O319" s="269"/>
      <c r="P319" s="269"/>
      <c r="Q319" s="269"/>
      <c r="R319" s="269"/>
      <c r="S319" s="269"/>
      <c r="T319" s="270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71" t="s">
        <v>163</v>
      </c>
      <c r="AU319" s="271" t="s">
        <v>154</v>
      </c>
      <c r="AV319" s="14" t="s">
        <v>154</v>
      </c>
      <c r="AW319" s="14" t="s">
        <v>33</v>
      </c>
      <c r="AX319" s="14" t="s">
        <v>79</v>
      </c>
      <c r="AY319" s="271" t="s">
        <v>146</v>
      </c>
    </row>
    <row r="320" s="14" customFormat="1">
      <c r="A320" s="14"/>
      <c r="B320" s="261"/>
      <c r="C320" s="262"/>
      <c r="D320" s="252" t="s">
        <v>163</v>
      </c>
      <c r="E320" s="263" t="s">
        <v>1</v>
      </c>
      <c r="F320" s="264" t="s">
        <v>349</v>
      </c>
      <c r="G320" s="262"/>
      <c r="H320" s="265">
        <v>15</v>
      </c>
      <c r="I320" s="266"/>
      <c r="J320" s="262"/>
      <c r="K320" s="262"/>
      <c r="L320" s="267"/>
      <c r="M320" s="268"/>
      <c r="N320" s="269"/>
      <c r="O320" s="269"/>
      <c r="P320" s="269"/>
      <c r="Q320" s="269"/>
      <c r="R320" s="269"/>
      <c r="S320" s="269"/>
      <c r="T320" s="270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71" t="s">
        <v>163</v>
      </c>
      <c r="AU320" s="271" t="s">
        <v>154</v>
      </c>
      <c r="AV320" s="14" t="s">
        <v>154</v>
      </c>
      <c r="AW320" s="14" t="s">
        <v>33</v>
      </c>
      <c r="AX320" s="14" t="s">
        <v>79</v>
      </c>
      <c r="AY320" s="271" t="s">
        <v>146</v>
      </c>
    </row>
    <row r="321" s="14" customFormat="1">
      <c r="A321" s="14"/>
      <c r="B321" s="261"/>
      <c r="C321" s="262"/>
      <c r="D321" s="252" t="s">
        <v>163</v>
      </c>
      <c r="E321" s="263" t="s">
        <v>1</v>
      </c>
      <c r="F321" s="264" t="s">
        <v>350</v>
      </c>
      <c r="G321" s="262"/>
      <c r="H321" s="265">
        <v>22.5</v>
      </c>
      <c r="I321" s="266"/>
      <c r="J321" s="262"/>
      <c r="K321" s="262"/>
      <c r="L321" s="267"/>
      <c r="M321" s="268"/>
      <c r="N321" s="269"/>
      <c r="O321" s="269"/>
      <c r="P321" s="269"/>
      <c r="Q321" s="269"/>
      <c r="R321" s="269"/>
      <c r="S321" s="269"/>
      <c r="T321" s="270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71" t="s">
        <v>163</v>
      </c>
      <c r="AU321" s="271" t="s">
        <v>154</v>
      </c>
      <c r="AV321" s="14" t="s">
        <v>154</v>
      </c>
      <c r="AW321" s="14" t="s">
        <v>33</v>
      </c>
      <c r="AX321" s="14" t="s">
        <v>79</v>
      </c>
      <c r="AY321" s="271" t="s">
        <v>146</v>
      </c>
    </row>
    <row r="322" s="14" customFormat="1">
      <c r="A322" s="14"/>
      <c r="B322" s="261"/>
      <c r="C322" s="262"/>
      <c r="D322" s="252" t="s">
        <v>163</v>
      </c>
      <c r="E322" s="263" t="s">
        <v>1</v>
      </c>
      <c r="F322" s="264" t="s">
        <v>345</v>
      </c>
      <c r="G322" s="262"/>
      <c r="H322" s="265">
        <v>37.270000000000003</v>
      </c>
      <c r="I322" s="266"/>
      <c r="J322" s="262"/>
      <c r="K322" s="262"/>
      <c r="L322" s="267"/>
      <c r="M322" s="268"/>
      <c r="N322" s="269"/>
      <c r="O322" s="269"/>
      <c r="P322" s="269"/>
      <c r="Q322" s="269"/>
      <c r="R322" s="269"/>
      <c r="S322" s="269"/>
      <c r="T322" s="270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71" t="s">
        <v>163</v>
      </c>
      <c r="AU322" s="271" t="s">
        <v>154</v>
      </c>
      <c r="AV322" s="14" t="s">
        <v>154</v>
      </c>
      <c r="AW322" s="14" t="s">
        <v>33</v>
      </c>
      <c r="AX322" s="14" t="s">
        <v>79</v>
      </c>
      <c r="AY322" s="271" t="s">
        <v>146</v>
      </c>
    </row>
    <row r="323" s="13" customFormat="1">
      <c r="A323" s="13"/>
      <c r="B323" s="250"/>
      <c r="C323" s="251"/>
      <c r="D323" s="252" t="s">
        <v>163</v>
      </c>
      <c r="E323" s="253" t="s">
        <v>1</v>
      </c>
      <c r="F323" s="254" t="s">
        <v>176</v>
      </c>
      <c r="G323" s="251"/>
      <c r="H323" s="253" t="s">
        <v>1</v>
      </c>
      <c r="I323" s="255"/>
      <c r="J323" s="251"/>
      <c r="K323" s="251"/>
      <c r="L323" s="256"/>
      <c r="M323" s="257"/>
      <c r="N323" s="258"/>
      <c r="O323" s="258"/>
      <c r="P323" s="258"/>
      <c r="Q323" s="258"/>
      <c r="R323" s="258"/>
      <c r="S323" s="258"/>
      <c r="T323" s="259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60" t="s">
        <v>163</v>
      </c>
      <c r="AU323" s="260" t="s">
        <v>154</v>
      </c>
      <c r="AV323" s="13" t="s">
        <v>87</v>
      </c>
      <c r="AW323" s="13" t="s">
        <v>33</v>
      </c>
      <c r="AX323" s="13" t="s">
        <v>79</v>
      </c>
      <c r="AY323" s="260" t="s">
        <v>146</v>
      </c>
    </row>
    <row r="324" s="14" customFormat="1">
      <c r="A324" s="14"/>
      <c r="B324" s="261"/>
      <c r="C324" s="262"/>
      <c r="D324" s="252" t="s">
        <v>163</v>
      </c>
      <c r="E324" s="263" t="s">
        <v>1</v>
      </c>
      <c r="F324" s="264" t="s">
        <v>351</v>
      </c>
      <c r="G324" s="262"/>
      <c r="H324" s="265">
        <v>11.25</v>
      </c>
      <c r="I324" s="266"/>
      <c r="J324" s="262"/>
      <c r="K324" s="262"/>
      <c r="L324" s="267"/>
      <c r="M324" s="268"/>
      <c r="N324" s="269"/>
      <c r="O324" s="269"/>
      <c r="P324" s="269"/>
      <c r="Q324" s="269"/>
      <c r="R324" s="269"/>
      <c r="S324" s="269"/>
      <c r="T324" s="270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71" t="s">
        <v>163</v>
      </c>
      <c r="AU324" s="271" t="s">
        <v>154</v>
      </c>
      <c r="AV324" s="14" t="s">
        <v>154</v>
      </c>
      <c r="AW324" s="14" t="s">
        <v>33</v>
      </c>
      <c r="AX324" s="14" t="s">
        <v>79</v>
      </c>
      <c r="AY324" s="271" t="s">
        <v>146</v>
      </c>
    </row>
    <row r="325" s="13" customFormat="1">
      <c r="A325" s="13"/>
      <c r="B325" s="250"/>
      <c r="C325" s="251"/>
      <c r="D325" s="252" t="s">
        <v>163</v>
      </c>
      <c r="E325" s="253" t="s">
        <v>1</v>
      </c>
      <c r="F325" s="254" t="s">
        <v>177</v>
      </c>
      <c r="G325" s="251"/>
      <c r="H325" s="253" t="s">
        <v>1</v>
      </c>
      <c r="I325" s="255"/>
      <c r="J325" s="251"/>
      <c r="K325" s="251"/>
      <c r="L325" s="256"/>
      <c r="M325" s="257"/>
      <c r="N325" s="258"/>
      <c r="O325" s="258"/>
      <c r="P325" s="258"/>
      <c r="Q325" s="258"/>
      <c r="R325" s="258"/>
      <c r="S325" s="258"/>
      <c r="T325" s="259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60" t="s">
        <v>163</v>
      </c>
      <c r="AU325" s="260" t="s">
        <v>154</v>
      </c>
      <c r="AV325" s="13" t="s">
        <v>87</v>
      </c>
      <c r="AW325" s="13" t="s">
        <v>33</v>
      </c>
      <c r="AX325" s="13" t="s">
        <v>79</v>
      </c>
      <c r="AY325" s="260" t="s">
        <v>146</v>
      </c>
    </row>
    <row r="326" s="14" customFormat="1">
      <c r="A326" s="14"/>
      <c r="B326" s="261"/>
      <c r="C326" s="262"/>
      <c r="D326" s="252" t="s">
        <v>163</v>
      </c>
      <c r="E326" s="263" t="s">
        <v>1</v>
      </c>
      <c r="F326" s="264" t="s">
        <v>351</v>
      </c>
      <c r="G326" s="262"/>
      <c r="H326" s="265">
        <v>11.25</v>
      </c>
      <c r="I326" s="266"/>
      <c r="J326" s="262"/>
      <c r="K326" s="262"/>
      <c r="L326" s="267"/>
      <c r="M326" s="268"/>
      <c r="N326" s="269"/>
      <c r="O326" s="269"/>
      <c r="P326" s="269"/>
      <c r="Q326" s="269"/>
      <c r="R326" s="269"/>
      <c r="S326" s="269"/>
      <c r="T326" s="270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71" t="s">
        <v>163</v>
      </c>
      <c r="AU326" s="271" t="s">
        <v>154</v>
      </c>
      <c r="AV326" s="14" t="s">
        <v>154</v>
      </c>
      <c r="AW326" s="14" t="s">
        <v>33</v>
      </c>
      <c r="AX326" s="14" t="s">
        <v>79</v>
      </c>
      <c r="AY326" s="271" t="s">
        <v>146</v>
      </c>
    </row>
    <row r="327" s="15" customFormat="1">
      <c r="A327" s="15"/>
      <c r="B327" s="272"/>
      <c r="C327" s="273"/>
      <c r="D327" s="252" t="s">
        <v>163</v>
      </c>
      <c r="E327" s="274" t="s">
        <v>1</v>
      </c>
      <c r="F327" s="275" t="s">
        <v>178</v>
      </c>
      <c r="G327" s="273"/>
      <c r="H327" s="276">
        <v>311.69</v>
      </c>
      <c r="I327" s="277"/>
      <c r="J327" s="273"/>
      <c r="K327" s="273"/>
      <c r="L327" s="278"/>
      <c r="M327" s="279"/>
      <c r="N327" s="280"/>
      <c r="O327" s="280"/>
      <c r="P327" s="280"/>
      <c r="Q327" s="280"/>
      <c r="R327" s="280"/>
      <c r="S327" s="280"/>
      <c r="T327" s="281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82" t="s">
        <v>163</v>
      </c>
      <c r="AU327" s="282" t="s">
        <v>154</v>
      </c>
      <c r="AV327" s="15" t="s">
        <v>153</v>
      </c>
      <c r="AW327" s="15" t="s">
        <v>33</v>
      </c>
      <c r="AX327" s="15" t="s">
        <v>87</v>
      </c>
      <c r="AY327" s="282" t="s">
        <v>146</v>
      </c>
    </row>
    <row r="328" s="2" customFormat="1" ht="24" customHeight="1">
      <c r="A328" s="38"/>
      <c r="B328" s="39"/>
      <c r="C328" s="236" t="s">
        <v>352</v>
      </c>
      <c r="D328" s="236" t="s">
        <v>149</v>
      </c>
      <c r="E328" s="237" t="s">
        <v>353</v>
      </c>
      <c r="F328" s="238" t="s">
        <v>354</v>
      </c>
      <c r="G328" s="239" t="s">
        <v>355</v>
      </c>
      <c r="H328" s="240">
        <v>90.863</v>
      </c>
      <c r="I328" s="241"/>
      <c r="J328" s="242">
        <f>ROUND(I328*H328,2)</f>
        <v>0</v>
      </c>
      <c r="K328" s="243"/>
      <c r="L328" s="44"/>
      <c r="M328" s="244" t="s">
        <v>1</v>
      </c>
      <c r="N328" s="245" t="s">
        <v>45</v>
      </c>
      <c r="O328" s="91"/>
      <c r="P328" s="246">
        <f>O328*H328</f>
        <v>0</v>
      </c>
      <c r="Q328" s="246">
        <v>0</v>
      </c>
      <c r="R328" s="246">
        <f>Q328*H328</f>
        <v>0</v>
      </c>
      <c r="S328" s="246">
        <v>0</v>
      </c>
      <c r="T328" s="247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48" t="s">
        <v>153</v>
      </c>
      <c r="AT328" s="248" t="s">
        <v>149</v>
      </c>
      <c r="AU328" s="248" t="s">
        <v>154</v>
      </c>
      <c r="AY328" s="17" t="s">
        <v>146</v>
      </c>
      <c r="BE328" s="249">
        <f>IF(N328="základná",J328,0)</f>
        <v>0</v>
      </c>
      <c r="BF328" s="249">
        <f>IF(N328="znížená",J328,0)</f>
        <v>0</v>
      </c>
      <c r="BG328" s="249">
        <f>IF(N328="zákl. prenesená",J328,0)</f>
        <v>0</v>
      </c>
      <c r="BH328" s="249">
        <f>IF(N328="zníž. prenesená",J328,0)</f>
        <v>0</v>
      </c>
      <c r="BI328" s="249">
        <f>IF(N328="nulová",J328,0)</f>
        <v>0</v>
      </c>
      <c r="BJ328" s="17" t="s">
        <v>154</v>
      </c>
      <c r="BK328" s="249">
        <f>ROUND(I328*H328,2)</f>
        <v>0</v>
      </c>
      <c r="BL328" s="17" t="s">
        <v>153</v>
      </c>
      <c r="BM328" s="248" t="s">
        <v>356</v>
      </c>
    </row>
    <row r="329" s="2" customFormat="1" ht="24" customHeight="1">
      <c r="A329" s="38"/>
      <c r="B329" s="39"/>
      <c r="C329" s="236" t="s">
        <v>357</v>
      </c>
      <c r="D329" s="236" t="s">
        <v>149</v>
      </c>
      <c r="E329" s="237" t="s">
        <v>358</v>
      </c>
      <c r="F329" s="238" t="s">
        <v>359</v>
      </c>
      <c r="G329" s="239" t="s">
        <v>355</v>
      </c>
      <c r="H329" s="240">
        <v>545.178</v>
      </c>
      <c r="I329" s="241"/>
      <c r="J329" s="242">
        <f>ROUND(I329*H329,2)</f>
        <v>0</v>
      </c>
      <c r="K329" s="243"/>
      <c r="L329" s="44"/>
      <c r="M329" s="244" t="s">
        <v>1</v>
      </c>
      <c r="N329" s="245" t="s">
        <v>45</v>
      </c>
      <c r="O329" s="91"/>
      <c r="P329" s="246">
        <f>O329*H329</f>
        <v>0</v>
      </c>
      <c r="Q329" s="246">
        <v>0</v>
      </c>
      <c r="R329" s="246">
        <f>Q329*H329</f>
        <v>0</v>
      </c>
      <c r="S329" s="246">
        <v>0</v>
      </c>
      <c r="T329" s="247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48" t="s">
        <v>153</v>
      </c>
      <c r="AT329" s="248" t="s">
        <v>149</v>
      </c>
      <c r="AU329" s="248" t="s">
        <v>154</v>
      </c>
      <c r="AY329" s="17" t="s">
        <v>146</v>
      </c>
      <c r="BE329" s="249">
        <f>IF(N329="základná",J329,0)</f>
        <v>0</v>
      </c>
      <c r="BF329" s="249">
        <f>IF(N329="znížená",J329,0)</f>
        <v>0</v>
      </c>
      <c r="BG329" s="249">
        <f>IF(N329="zákl. prenesená",J329,0)</f>
        <v>0</v>
      </c>
      <c r="BH329" s="249">
        <f>IF(N329="zníž. prenesená",J329,0)</f>
        <v>0</v>
      </c>
      <c r="BI329" s="249">
        <f>IF(N329="nulová",J329,0)</f>
        <v>0</v>
      </c>
      <c r="BJ329" s="17" t="s">
        <v>154</v>
      </c>
      <c r="BK329" s="249">
        <f>ROUND(I329*H329,2)</f>
        <v>0</v>
      </c>
      <c r="BL329" s="17" t="s">
        <v>153</v>
      </c>
      <c r="BM329" s="248" t="s">
        <v>360</v>
      </c>
    </row>
    <row r="330" s="14" customFormat="1">
      <c r="A330" s="14"/>
      <c r="B330" s="261"/>
      <c r="C330" s="262"/>
      <c r="D330" s="252" t="s">
        <v>163</v>
      </c>
      <c r="E330" s="262"/>
      <c r="F330" s="264" t="s">
        <v>361</v>
      </c>
      <c r="G330" s="262"/>
      <c r="H330" s="265">
        <v>545.178</v>
      </c>
      <c r="I330" s="266"/>
      <c r="J330" s="262"/>
      <c r="K330" s="262"/>
      <c r="L330" s="267"/>
      <c r="M330" s="268"/>
      <c r="N330" s="269"/>
      <c r="O330" s="269"/>
      <c r="P330" s="269"/>
      <c r="Q330" s="269"/>
      <c r="R330" s="269"/>
      <c r="S330" s="269"/>
      <c r="T330" s="270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71" t="s">
        <v>163</v>
      </c>
      <c r="AU330" s="271" t="s">
        <v>154</v>
      </c>
      <c r="AV330" s="14" t="s">
        <v>154</v>
      </c>
      <c r="AW330" s="14" t="s">
        <v>4</v>
      </c>
      <c r="AX330" s="14" t="s">
        <v>87</v>
      </c>
      <c r="AY330" s="271" t="s">
        <v>146</v>
      </c>
    </row>
    <row r="331" s="2" customFormat="1" ht="16.5" customHeight="1">
      <c r="A331" s="38"/>
      <c r="B331" s="39"/>
      <c r="C331" s="236" t="s">
        <v>362</v>
      </c>
      <c r="D331" s="236" t="s">
        <v>149</v>
      </c>
      <c r="E331" s="237" t="s">
        <v>363</v>
      </c>
      <c r="F331" s="238" t="s">
        <v>364</v>
      </c>
      <c r="G331" s="239" t="s">
        <v>355</v>
      </c>
      <c r="H331" s="240">
        <v>90.863</v>
      </c>
      <c r="I331" s="241"/>
      <c r="J331" s="242">
        <f>ROUND(I331*H331,2)</f>
        <v>0</v>
      </c>
      <c r="K331" s="243"/>
      <c r="L331" s="44"/>
      <c r="M331" s="244" t="s">
        <v>1</v>
      </c>
      <c r="N331" s="245" t="s">
        <v>45</v>
      </c>
      <c r="O331" s="91"/>
      <c r="P331" s="246">
        <f>O331*H331</f>
        <v>0</v>
      </c>
      <c r="Q331" s="246">
        <v>0</v>
      </c>
      <c r="R331" s="246">
        <f>Q331*H331</f>
        <v>0</v>
      </c>
      <c r="S331" s="246">
        <v>0</v>
      </c>
      <c r="T331" s="247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48" t="s">
        <v>153</v>
      </c>
      <c r="AT331" s="248" t="s">
        <v>149</v>
      </c>
      <c r="AU331" s="248" t="s">
        <v>154</v>
      </c>
      <c r="AY331" s="17" t="s">
        <v>146</v>
      </c>
      <c r="BE331" s="249">
        <f>IF(N331="základná",J331,0)</f>
        <v>0</v>
      </c>
      <c r="BF331" s="249">
        <f>IF(N331="znížená",J331,0)</f>
        <v>0</v>
      </c>
      <c r="BG331" s="249">
        <f>IF(N331="zákl. prenesená",J331,0)</f>
        <v>0</v>
      </c>
      <c r="BH331" s="249">
        <f>IF(N331="zníž. prenesená",J331,0)</f>
        <v>0</v>
      </c>
      <c r="BI331" s="249">
        <f>IF(N331="nulová",J331,0)</f>
        <v>0</v>
      </c>
      <c r="BJ331" s="17" t="s">
        <v>154</v>
      </c>
      <c r="BK331" s="249">
        <f>ROUND(I331*H331,2)</f>
        <v>0</v>
      </c>
      <c r="BL331" s="17" t="s">
        <v>153</v>
      </c>
      <c r="BM331" s="248" t="s">
        <v>365</v>
      </c>
    </row>
    <row r="332" s="2" customFormat="1" ht="24" customHeight="1">
      <c r="A332" s="38"/>
      <c r="B332" s="39"/>
      <c r="C332" s="236" t="s">
        <v>366</v>
      </c>
      <c r="D332" s="236" t="s">
        <v>149</v>
      </c>
      <c r="E332" s="237" t="s">
        <v>367</v>
      </c>
      <c r="F332" s="238" t="s">
        <v>368</v>
      </c>
      <c r="G332" s="239" t="s">
        <v>355</v>
      </c>
      <c r="H332" s="240">
        <v>1362.9449999999999</v>
      </c>
      <c r="I332" s="241"/>
      <c r="J332" s="242">
        <f>ROUND(I332*H332,2)</f>
        <v>0</v>
      </c>
      <c r="K332" s="243"/>
      <c r="L332" s="44"/>
      <c r="M332" s="244" t="s">
        <v>1</v>
      </c>
      <c r="N332" s="245" t="s">
        <v>45</v>
      </c>
      <c r="O332" s="91"/>
      <c r="P332" s="246">
        <f>O332*H332</f>
        <v>0</v>
      </c>
      <c r="Q332" s="246">
        <v>0</v>
      </c>
      <c r="R332" s="246">
        <f>Q332*H332</f>
        <v>0</v>
      </c>
      <c r="S332" s="246">
        <v>0</v>
      </c>
      <c r="T332" s="247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48" t="s">
        <v>153</v>
      </c>
      <c r="AT332" s="248" t="s">
        <v>149</v>
      </c>
      <c r="AU332" s="248" t="s">
        <v>154</v>
      </c>
      <c r="AY332" s="17" t="s">
        <v>146</v>
      </c>
      <c r="BE332" s="249">
        <f>IF(N332="základná",J332,0)</f>
        <v>0</v>
      </c>
      <c r="BF332" s="249">
        <f>IF(N332="znížená",J332,0)</f>
        <v>0</v>
      </c>
      <c r="BG332" s="249">
        <f>IF(N332="zákl. prenesená",J332,0)</f>
        <v>0</v>
      </c>
      <c r="BH332" s="249">
        <f>IF(N332="zníž. prenesená",J332,0)</f>
        <v>0</v>
      </c>
      <c r="BI332" s="249">
        <f>IF(N332="nulová",J332,0)</f>
        <v>0</v>
      </c>
      <c r="BJ332" s="17" t="s">
        <v>154</v>
      </c>
      <c r="BK332" s="249">
        <f>ROUND(I332*H332,2)</f>
        <v>0</v>
      </c>
      <c r="BL332" s="17" t="s">
        <v>153</v>
      </c>
      <c r="BM332" s="248" t="s">
        <v>369</v>
      </c>
    </row>
    <row r="333" s="14" customFormat="1">
      <c r="A333" s="14"/>
      <c r="B333" s="261"/>
      <c r="C333" s="262"/>
      <c r="D333" s="252" t="s">
        <v>163</v>
      </c>
      <c r="E333" s="262"/>
      <c r="F333" s="264" t="s">
        <v>370</v>
      </c>
      <c r="G333" s="262"/>
      <c r="H333" s="265">
        <v>1362.9449999999999</v>
      </c>
      <c r="I333" s="266"/>
      <c r="J333" s="262"/>
      <c r="K333" s="262"/>
      <c r="L333" s="267"/>
      <c r="M333" s="268"/>
      <c r="N333" s="269"/>
      <c r="O333" s="269"/>
      <c r="P333" s="269"/>
      <c r="Q333" s="269"/>
      <c r="R333" s="269"/>
      <c r="S333" s="269"/>
      <c r="T333" s="270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71" t="s">
        <v>163</v>
      </c>
      <c r="AU333" s="271" t="s">
        <v>154</v>
      </c>
      <c r="AV333" s="14" t="s">
        <v>154</v>
      </c>
      <c r="AW333" s="14" t="s">
        <v>4</v>
      </c>
      <c r="AX333" s="14" t="s">
        <v>87</v>
      </c>
      <c r="AY333" s="271" t="s">
        <v>146</v>
      </c>
    </row>
    <row r="334" s="2" customFormat="1" ht="24" customHeight="1">
      <c r="A334" s="38"/>
      <c r="B334" s="39"/>
      <c r="C334" s="236" t="s">
        <v>371</v>
      </c>
      <c r="D334" s="236" t="s">
        <v>149</v>
      </c>
      <c r="E334" s="237" t="s">
        <v>372</v>
      </c>
      <c r="F334" s="238" t="s">
        <v>373</v>
      </c>
      <c r="G334" s="239" t="s">
        <v>355</v>
      </c>
      <c r="H334" s="240">
        <v>90.863</v>
      </c>
      <c r="I334" s="241"/>
      <c r="J334" s="242">
        <f>ROUND(I334*H334,2)</f>
        <v>0</v>
      </c>
      <c r="K334" s="243"/>
      <c r="L334" s="44"/>
      <c r="M334" s="244" t="s">
        <v>1</v>
      </c>
      <c r="N334" s="245" t="s">
        <v>45</v>
      </c>
      <c r="O334" s="91"/>
      <c r="P334" s="246">
        <f>O334*H334</f>
        <v>0</v>
      </c>
      <c r="Q334" s="246">
        <v>0</v>
      </c>
      <c r="R334" s="246">
        <f>Q334*H334</f>
        <v>0</v>
      </c>
      <c r="S334" s="246">
        <v>0</v>
      </c>
      <c r="T334" s="247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48" t="s">
        <v>153</v>
      </c>
      <c r="AT334" s="248" t="s">
        <v>149</v>
      </c>
      <c r="AU334" s="248" t="s">
        <v>154</v>
      </c>
      <c r="AY334" s="17" t="s">
        <v>146</v>
      </c>
      <c r="BE334" s="249">
        <f>IF(N334="základná",J334,0)</f>
        <v>0</v>
      </c>
      <c r="BF334" s="249">
        <f>IF(N334="znížená",J334,0)</f>
        <v>0</v>
      </c>
      <c r="BG334" s="249">
        <f>IF(N334="zákl. prenesená",J334,0)</f>
        <v>0</v>
      </c>
      <c r="BH334" s="249">
        <f>IF(N334="zníž. prenesená",J334,0)</f>
        <v>0</v>
      </c>
      <c r="BI334" s="249">
        <f>IF(N334="nulová",J334,0)</f>
        <v>0</v>
      </c>
      <c r="BJ334" s="17" t="s">
        <v>154</v>
      </c>
      <c r="BK334" s="249">
        <f>ROUND(I334*H334,2)</f>
        <v>0</v>
      </c>
      <c r="BL334" s="17" t="s">
        <v>153</v>
      </c>
      <c r="BM334" s="248" t="s">
        <v>374</v>
      </c>
    </row>
    <row r="335" s="2" customFormat="1" ht="24" customHeight="1">
      <c r="A335" s="38"/>
      <c r="B335" s="39"/>
      <c r="C335" s="236" t="s">
        <v>375</v>
      </c>
      <c r="D335" s="236" t="s">
        <v>149</v>
      </c>
      <c r="E335" s="237" t="s">
        <v>376</v>
      </c>
      <c r="F335" s="238" t="s">
        <v>377</v>
      </c>
      <c r="G335" s="239" t="s">
        <v>355</v>
      </c>
      <c r="H335" s="240">
        <v>454.315</v>
      </c>
      <c r="I335" s="241"/>
      <c r="J335" s="242">
        <f>ROUND(I335*H335,2)</f>
        <v>0</v>
      </c>
      <c r="K335" s="243"/>
      <c r="L335" s="44"/>
      <c r="M335" s="244" t="s">
        <v>1</v>
      </c>
      <c r="N335" s="245" t="s">
        <v>45</v>
      </c>
      <c r="O335" s="91"/>
      <c r="P335" s="246">
        <f>O335*H335</f>
        <v>0</v>
      </c>
      <c r="Q335" s="246">
        <v>0</v>
      </c>
      <c r="R335" s="246">
        <f>Q335*H335</f>
        <v>0</v>
      </c>
      <c r="S335" s="246">
        <v>0</v>
      </c>
      <c r="T335" s="247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48" t="s">
        <v>153</v>
      </c>
      <c r="AT335" s="248" t="s">
        <v>149</v>
      </c>
      <c r="AU335" s="248" t="s">
        <v>154</v>
      </c>
      <c r="AY335" s="17" t="s">
        <v>146</v>
      </c>
      <c r="BE335" s="249">
        <f>IF(N335="základná",J335,0)</f>
        <v>0</v>
      </c>
      <c r="BF335" s="249">
        <f>IF(N335="znížená",J335,0)</f>
        <v>0</v>
      </c>
      <c r="BG335" s="249">
        <f>IF(N335="zákl. prenesená",J335,0)</f>
        <v>0</v>
      </c>
      <c r="BH335" s="249">
        <f>IF(N335="zníž. prenesená",J335,0)</f>
        <v>0</v>
      </c>
      <c r="BI335" s="249">
        <f>IF(N335="nulová",J335,0)</f>
        <v>0</v>
      </c>
      <c r="BJ335" s="17" t="s">
        <v>154</v>
      </c>
      <c r="BK335" s="249">
        <f>ROUND(I335*H335,2)</f>
        <v>0</v>
      </c>
      <c r="BL335" s="17" t="s">
        <v>153</v>
      </c>
      <c r="BM335" s="248" t="s">
        <v>378</v>
      </c>
    </row>
    <row r="336" s="14" customFormat="1">
      <c r="A336" s="14"/>
      <c r="B336" s="261"/>
      <c r="C336" s="262"/>
      <c r="D336" s="252" t="s">
        <v>163</v>
      </c>
      <c r="E336" s="262"/>
      <c r="F336" s="264" t="s">
        <v>379</v>
      </c>
      <c r="G336" s="262"/>
      <c r="H336" s="265">
        <v>454.315</v>
      </c>
      <c r="I336" s="266"/>
      <c r="J336" s="262"/>
      <c r="K336" s="262"/>
      <c r="L336" s="267"/>
      <c r="M336" s="268"/>
      <c r="N336" s="269"/>
      <c r="O336" s="269"/>
      <c r="P336" s="269"/>
      <c r="Q336" s="269"/>
      <c r="R336" s="269"/>
      <c r="S336" s="269"/>
      <c r="T336" s="270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71" t="s">
        <v>163</v>
      </c>
      <c r="AU336" s="271" t="s">
        <v>154</v>
      </c>
      <c r="AV336" s="14" t="s">
        <v>154</v>
      </c>
      <c r="AW336" s="14" t="s">
        <v>4</v>
      </c>
      <c r="AX336" s="14" t="s">
        <v>87</v>
      </c>
      <c r="AY336" s="271" t="s">
        <v>146</v>
      </c>
    </row>
    <row r="337" s="2" customFormat="1" ht="24" customHeight="1">
      <c r="A337" s="38"/>
      <c r="B337" s="39"/>
      <c r="C337" s="236" t="s">
        <v>380</v>
      </c>
      <c r="D337" s="236" t="s">
        <v>149</v>
      </c>
      <c r="E337" s="237" t="s">
        <v>381</v>
      </c>
      <c r="F337" s="238" t="s">
        <v>382</v>
      </c>
      <c r="G337" s="239" t="s">
        <v>355</v>
      </c>
      <c r="H337" s="240">
        <v>90.863</v>
      </c>
      <c r="I337" s="241"/>
      <c r="J337" s="242">
        <f>ROUND(I337*H337,2)</f>
        <v>0</v>
      </c>
      <c r="K337" s="243"/>
      <c r="L337" s="44"/>
      <c r="M337" s="244" t="s">
        <v>1</v>
      </c>
      <c r="N337" s="245" t="s">
        <v>45</v>
      </c>
      <c r="O337" s="91"/>
      <c r="P337" s="246">
        <f>O337*H337</f>
        <v>0</v>
      </c>
      <c r="Q337" s="246">
        <v>0</v>
      </c>
      <c r="R337" s="246">
        <f>Q337*H337</f>
        <v>0</v>
      </c>
      <c r="S337" s="246">
        <v>0</v>
      </c>
      <c r="T337" s="247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48" t="s">
        <v>153</v>
      </c>
      <c r="AT337" s="248" t="s">
        <v>149</v>
      </c>
      <c r="AU337" s="248" t="s">
        <v>154</v>
      </c>
      <c r="AY337" s="17" t="s">
        <v>146</v>
      </c>
      <c r="BE337" s="249">
        <f>IF(N337="základná",J337,0)</f>
        <v>0</v>
      </c>
      <c r="BF337" s="249">
        <f>IF(N337="znížená",J337,0)</f>
        <v>0</v>
      </c>
      <c r="BG337" s="249">
        <f>IF(N337="zákl. prenesená",J337,0)</f>
        <v>0</v>
      </c>
      <c r="BH337" s="249">
        <f>IF(N337="zníž. prenesená",J337,0)</f>
        <v>0</v>
      </c>
      <c r="BI337" s="249">
        <f>IF(N337="nulová",J337,0)</f>
        <v>0</v>
      </c>
      <c r="BJ337" s="17" t="s">
        <v>154</v>
      </c>
      <c r="BK337" s="249">
        <f>ROUND(I337*H337,2)</f>
        <v>0</v>
      </c>
      <c r="BL337" s="17" t="s">
        <v>153</v>
      </c>
      <c r="BM337" s="248" t="s">
        <v>383</v>
      </c>
    </row>
    <row r="338" s="2" customFormat="1" ht="16.5" customHeight="1">
      <c r="A338" s="38"/>
      <c r="B338" s="39"/>
      <c r="C338" s="236" t="s">
        <v>384</v>
      </c>
      <c r="D338" s="236" t="s">
        <v>149</v>
      </c>
      <c r="E338" s="237" t="s">
        <v>385</v>
      </c>
      <c r="F338" s="238" t="s">
        <v>386</v>
      </c>
      <c r="G338" s="239" t="s">
        <v>387</v>
      </c>
      <c r="H338" s="240">
        <v>90.863</v>
      </c>
      <c r="I338" s="241"/>
      <c r="J338" s="242">
        <f>ROUND(I338*H338,2)</f>
        <v>0</v>
      </c>
      <c r="K338" s="243"/>
      <c r="L338" s="44"/>
      <c r="M338" s="244" t="s">
        <v>1</v>
      </c>
      <c r="N338" s="245" t="s">
        <v>45</v>
      </c>
      <c r="O338" s="91"/>
      <c r="P338" s="246">
        <f>O338*H338</f>
        <v>0</v>
      </c>
      <c r="Q338" s="246">
        <v>0</v>
      </c>
      <c r="R338" s="246">
        <f>Q338*H338</f>
        <v>0</v>
      </c>
      <c r="S338" s="246">
        <v>0</v>
      </c>
      <c r="T338" s="247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48" t="s">
        <v>153</v>
      </c>
      <c r="AT338" s="248" t="s">
        <v>149</v>
      </c>
      <c r="AU338" s="248" t="s">
        <v>154</v>
      </c>
      <c r="AY338" s="17" t="s">
        <v>146</v>
      </c>
      <c r="BE338" s="249">
        <f>IF(N338="základná",J338,0)</f>
        <v>0</v>
      </c>
      <c r="BF338" s="249">
        <f>IF(N338="znížená",J338,0)</f>
        <v>0</v>
      </c>
      <c r="BG338" s="249">
        <f>IF(N338="zákl. prenesená",J338,0)</f>
        <v>0</v>
      </c>
      <c r="BH338" s="249">
        <f>IF(N338="zníž. prenesená",J338,0)</f>
        <v>0</v>
      </c>
      <c r="BI338" s="249">
        <f>IF(N338="nulová",J338,0)</f>
        <v>0</v>
      </c>
      <c r="BJ338" s="17" t="s">
        <v>154</v>
      </c>
      <c r="BK338" s="249">
        <f>ROUND(I338*H338,2)</f>
        <v>0</v>
      </c>
      <c r="BL338" s="17" t="s">
        <v>153</v>
      </c>
      <c r="BM338" s="248" t="s">
        <v>388</v>
      </c>
    </row>
    <row r="339" s="12" customFormat="1" ht="22.8" customHeight="1">
      <c r="A339" s="12"/>
      <c r="B339" s="220"/>
      <c r="C339" s="221"/>
      <c r="D339" s="222" t="s">
        <v>78</v>
      </c>
      <c r="E339" s="234" t="s">
        <v>389</v>
      </c>
      <c r="F339" s="234" t="s">
        <v>390</v>
      </c>
      <c r="G339" s="221"/>
      <c r="H339" s="221"/>
      <c r="I339" s="224"/>
      <c r="J339" s="235">
        <f>BK339</f>
        <v>0</v>
      </c>
      <c r="K339" s="221"/>
      <c r="L339" s="226"/>
      <c r="M339" s="227"/>
      <c r="N339" s="228"/>
      <c r="O339" s="228"/>
      <c r="P339" s="229">
        <f>SUM(P340:P345)</f>
        <v>0</v>
      </c>
      <c r="Q339" s="228"/>
      <c r="R339" s="229">
        <f>SUM(R340:R345)</f>
        <v>0</v>
      </c>
      <c r="S339" s="228"/>
      <c r="T339" s="230">
        <f>SUM(T340:T345)</f>
        <v>0</v>
      </c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R339" s="231" t="s">
        <v>87</v>
      </c>
      <c r="AT339" s="232" t="s">
        <v>78</v>
      </c>
      <c r="AU339" s="232" t="s">
        <v>87</v>
      </c>
      <c r="AY339" s="231" t="s">
        <v>146</v>
      </c>
      <c r="BK339" s="233">
        <f>SUM(BK340:BK345)</f>
        <v>0</v>
      </c>
    </row>
    <row r="340" s="2" customFormat="1" ht="24" customHeight="1">
      <c r="A340" s="38"/>
      <c r="B340" s="39"/>
      <c r="C340" s="236" t="s">
        <v>391</v>
      </c>
      <c r="D340" s="236" t="s">
        <v>149</v>
      </c>
      <c r="E340" s="237" t="s">
        <v>392</v>
      </c>
      <c r="F340" s="238" t="s">
        <v>393</v>
      </c>
      <c r="G340" s="239" t="s">
        <v>355</v>
      </c>
      <c r="H340" s="240">
        <v>106.51900000000001</v>
      </c>
      <c r="I340" s="241"/>
      <c r="J340" s="242">
        <f>ROUND(I340*H340,2)</f>
        <v>0</v>
      </c>
      <c r="K340" s="243"/>
      <c r="L340" s="44"/>
      <c r="M340" s="244" t="s">
        <v>1</v>
      </c>
      <c r="N340" s="245" t="s">
        <v>45</v>
      </c>
      <c r="O340" s="91"/>
      <c r="P340" s="246">
        <f>O340*H340</f>
        <v>0</v>
      </c>
      <c r="Q340" s="246">
        <v>0</v>
      </c>
      <c r="R340" s="246">
        <f>Q340*H340</f>
        <v>0</v>
      </c>
      <c r="S340" s="246">
        <v>0</v>
      </c>
      <c r="T340" s="247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48" t="s">
        <v>153</v>
      </c>
      <c r="AT340" s="248" t="s">
        <v>149</v>
      </c>
      <c r="AU340" s="248" t="s">
        <v>154</v>
      </c>
      <c r="AY340" s="17" t="s">
        <v>146</v>
      </c>
      <c r="BE340" s="249">
        <f>IF(N340="základná",J340,0)</f>
        <v>0</v>
      </c>
      <c r="BF340" s="249">
        <f>IF(N340="znížená",J340,0)</f>
        <v>0</v>
      </c>
      <c r="BG340" s="249">
        <f>IF(N340="zákl. prenesená",J340,0)</f>
        <v>0</v>
      </c>
      <c r="BH340" s="249">
        <f>IF(N340="zníž. prenesená",J340,0)</f>
        <v>0</v>
      </c>
      <c r="BI340" s="249">
        <f>IF(N340="nulová",J340,0)</f>
        <v>0</v>
      </c>
      <c r="BJ340" s="17" t="s">
        <v>154</v>
      </c>
      <c r="BK340" s="249">
        <f>ROUND(I340*H340,2)</f>
        <v>0</v>
      </c>
      <c r="BL340" s="17" t="s">
        <v>153</v>
      </c>
      <c r="BM340" s="248" t="s">
        <v>394</v>
      </c>
    </row>
    <row r="341" s="2" customFormat="1" ht="24" customHeight="1">
      <c r="A341" s="38"/>
      <c r="B341" s="39"/>
      <c r="C341" s="236" t="s">
        <v>395</v>
      </c>
      <c r="D341" s="236" t="s">
        <v>149</v>
      </c>
      <c r="E341" s="237" t="s">
        <v>396</v>
      </c>
      <c r="F341" s="238" t="s">
        <v>397</v>
      </c>
      <c r="G341" s="239" t="s">
        <v>355</v>
      </c>
      <c r="H341" s="240">
        <v>106.51900000000001</v>
      </c>
      <c r="I341" s="241"/>
      <c r="J341" s="242">
        <f>ROUND(I341*H341,2)</f>
        <v>0</v>
      </c>
      <c r="K341" s="243"/>
      <c r="L341" s="44"/>
      <c r="M341" s="244" t="s">
        <v>1</v>
      </c>
      <c r="N341" s="245" t="s">
        <v>45</v>
      </c>
      <c r="O341" s="91"/>
      <c r="P341" s="246">
        <f>O341*H341</f>
        <v>0</v>
      </c>
      <c r="Q341" s="246">
        <v>0</v>
      </c>
      <c r="R341" s="246">
        <f>Q341*H341</f>
        <v>0</v>
      </c>
      <c r="S341" s="246">
        <v>0</v>
      </c>
      <c r="T341" s="247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48" t="s">
        <v>153</v>
      </c>
      <c r="AT341" s="248" t="s">
        <v>149</v>
      </c>
      <c r="AU341" s="248" t="s">
        <v>154</v>
      </c>
      <c r="AY341" s="17" t="s">
        <v>146</v>
      </c>
      <c r="BE341" s="249">
        <f>IF(N341="základná",J341,0)</f>
        <v>0</v>
      </c>
      <c r="BF341" s="249">
        <f>IF(N341="znížená",J341,0)</f>
        <v>0</v>
      </c>
      <c r="BG341" s="249">
        <f>IF(N341="zákl. prenesená",J341,0)</f>
        <v>0</v>
      </c>
      <c r="BH341" s="249">
        <f>IF(N341="zníž. prenesená",J341,0)</f>
        <v>0</v>
      </c>
      <c r="BI341" s="249">
        <f>IF(N341="nulová",J341,0)</f>
        <v>0</v>
      </c>
      <c r="BJ341" s="17" t="s">
        <v>154</v>
      </c>
      <c r="BK341" s="249">
        <f>ROUND(I341*H341,2)</f>
        <v>0</v>
      </c>
      <c r="BL341" s="17" t="s">
        <v>153</v>
      </c>
      <c r="BM341" s="248" t="s">
        <v>398</v>
      </c>
    </row>
    <row r="342" s="2" customFormat="1" ht="24" customHeight="1">
      <c r="A342" s="38"/>
      <c r="B342" s="39"/>
      <c r="C342" s="236" t="s">
        <v>399</v>
      </c>
      <c r="D342" s="236" t="s">
        <v>149</v>
      </c>
      <c r="E342" s="237" t="s">
        <v>400</v>
      </c>
      <c r="F342" s="238" t="s">
        <v>401</v>
      </c>
      <c r="G342" s="239" t="s">
        <v>355</v>
      </c>
      <c r="H342" s="240">
        <v>106.51900000000001</v>
      </c>
      <c r="I342" s="241"/>
      <c r="J342" s="242">
        <f>ROUND(I342*H342,2)</f>
        <v>0</v>
      </c>
      <c r="K342" s="243"/>
      <c r="L342" s="44"/>
      <c r="M342" s="244" t="s">
        <v>1</v>
      </c>
      <c r="N342" s="245" t="s">
        <v>45</v>
      </c>
      <c r="O342" s="91"/>
      <c r="P342" s="246">
        <f>O342*H342</f>
        <v>0</v>
      </c>
      <c r="Q342" s="246">
        <v>0</v>
      </c>
      <c r="R342" s="246">
        <f>Q342*H342</f>
        <v>0</v>
      </c>
      <c r="S342" s="246">
        <v>0</v>
      </c>
      <c r="T342" s="247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48" t="s">
        <v>153</v>
      </c>
      <c r="AT342" s="248" t="s">
        <v>149</v>
      </c>
      <c r="AU342" s="248" t="s">
        <v>154</v>
      </c>
      <c r="AY342" s="17" t="s">
        <v>146</v>
      </c>
      <c r="BE342" s="249">
        <f>IF(N342="základná",J342,0)</f>
        <v>0</v>
      </c>
      <c r="BF342" s="249">
        <f>IF(N342="znížená",J342,0)</f>
        <v>0</v>
      </c>
      <c r="BG342" s="249">
        <f>IF(N342="zákl. prenesená",J342,0)</f>
        <v>0</v>
      </c>
      <c r="BH342" s="249">
        <f>IF(N342="zníž. prenesená",J342,0)</f>
        <v>0</v>
      </c>
      <c r="BI342" s="249">
        <f>IF(N342="nulová",J342,0)</f>
        <v>0</v>
      </c>
      <c r="BJ342" s="17" t="s">
        <v>154</v>
      </c>
      <c r="BK342" s="249">
        <f>ROUND(I342*H342,2)</f>
        <v>0</v>
      </c>
      <c r="BL342" s="17" t="s">
        <v>153</v>
      </c>
      <c r="BM342" s="248" t="s">
        <v>402</v>
      </c>
    </row>
    <row r="343" s="2" customFormat="1" ht="36" customHeight="1">
      <c r="A343" s="38"/>
      <c r="B343" s="39"/>
      <c r="C343" s="236" t="s">
        <v>403</v>
      </c>
      <c r="D343" s="236" t="s">
        <v>149</v>
      </c>
      <c r="E343" s="237" t="s">
        <v>404</v>
      </c>
      <c r="F343" s="238" t="s">
        <v>405</v>
      </c>
      <c r="G343" s="239" t="s">
        <v>355</v>
      </c>
      <c r="H343" s="240">
        <v>106.51900000000001</v>
      </c>
      <c r="I343" s="241"/>
      <c r="J343" s="242">
        <f>ROUND(I343*H343,2)</f>
        <v>0</v>
      </c>
      <c r="K343" s="243"/>
      <c r="L343" s="44"/>
      <c r="M343" s="244" t="s">
        <v>1</v>
      </c>
      <c r="N343" s="245" t="s">
        <v>45</v>
      </c>
      <c r="O343" s="91"/>
      <c r="P343" s="246">
        <f>O343*H343</f>
        <v>0</v>
      </c>
      <c r="Q343" s="246">
        <v>0</v>
      </c>
      <c r="R343" s="246">
        <f>Q343*H343</f>
        <v>0</v>
      </c>
      <c r="S343" s="246">
        <v>0</v>
      </c>
      <c r="T343" s="247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48" t="s">
        <v>153</v>
      </c>
      <c r="AT343" s="248" t="s">
        <v>149</v>
      </c>
      <c r="AU343" s="248" t="s">
        <v>154</v>
      </c>
      <c r="AY343" s="17" t="s">
        <v>146</v>
      </c>
      <c r="BE343" s="249">
        <f>IF(N343="základná",J343,0)</f>
        <v>0</v>
      </c>
      <c r="BF343" s="249">
        <f>IF(N343="znížená",J343,0)</f>
        <v>0</v>
      </c>
      <c r="BG343" s="249">
        <f>IF(N343="zákl. prenesená",J343,0)</f>
        <v>0</v>
      </c>
      <c r="BH343" s="249">
        <f>IF(N343="zníž. prenesená",J343,0)</f>
        <v>0</v>
      </c>
      <c r="BI343" s="249">
        <f>IF(N343="nulová",J343,0)</f>
        <v>0</v>
      </c>
      <c r="BJ343" s="17" t="s">
        <v>154</v>
      </c>
      <c r="BK343" s="249">
        <f>ROUND(I343*H343,2)</f>
        <v>0</v>
      </c>
      <c r="BL343" s="17" t="s">
        <v>153</v>
      </c>
      <c r="BM343" s="248" t="s">
        <v>406</v>
      </c>
    </row>
    <row r="344" s="2" customFormat="1" ht="24" customHeight="1">
      <c r="A344" s="38"/>
      <c r="B344" s="39"/>
      <c r="C344" s="236" t="s">
        <v>407</v>
      </c>
      <c r="D344" s="236" t="s">
        <v>149</v>
      </c>
      <c r="E344" s="237" t="s">
        <v>408</v>
      </c>
      <c r="F344" s="238" t="s">
        <v>409</v>
      </c>
      <c r="G344" s="239" t="s">
        <v>355</v>
      </c>
      <c r="H344" s="240">
        <v>319.55700000000002</v>
      </c>
      <c r="I344" s="241"/>
      <c r="J344" s="242">
        <f>ROUND(I344*H344,2)</f>
        <v>0</v>
      </c>
      <c r="K344" s="243"/>
      <c r="L344" s="44"/>
      <c r="M344" s="244" t="s">
        <v>1</v>
      </c>
      <c r="N344" s="245" t="s">
        <v>45</v>
      </c>
      <c r="O344" s="91"/>
      <c r="P344" s="246">
        <f>O344*H344</f>
        <v>0</v>
      </c>
      <c r="Q344" s="246">
        <v>0</v>
      </c>
      <c r="R344" s="246">
        <f>Q344*H344</f>
        <v>0</v>
      </c>
      <c r="S344" s="246">
        <v>0</v>
      </c>
      <c r="T344" s="247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48" t="s">
        <v>153</v>
      </c>
      <c r="AT344" s="248" t="s">
        <v>149</v>
      </c>
      <c r="AU344" s="248" t="s">
        <v>154</v>
      </c>
      <c r="AY344" s="17" t="s">
        <v>146</v>
      </c>
      <c r="BE344" s="249">
        <f>IF(N344="základná",J344,0)</f>
        <v>0</v>
      </c>
      <c r="BF344" s="249">
        <f>IF(N344="znížená",J344,0)</f>
        <v>0</v>
      </c>
      <c r="BG344" s="249">
        <f>IF(N344="zákl. prenesená",J344,0)</f>
        <v>0</v>
      </c>
      <c r="BH344" s="249">
        <f>IF(N344="zníž. prenesená",J344,0)</f>
        <v>0</v>
      </c>
      <c r="BI344" s="249">
        <f>IF(N344="nulová",J344,0)</f>
        <v>0</v>
      </c>
      <c r="BJ344" s="17" t="s">
        <v>154</v>
      </c>
      <c r="BK344" s="249">
        <f>ROUND(I344*H344,2)</f>
        <v>0</v>
      </c>
      <c r="BL344" s="17" t="s">
        <v>153</v>
      </c>
      <c r="BM344" s="248" t="s">
        <v>410</v>
      </c>
    </row>
    <row r="345" s="14" customFormat="1">
      <c r="A345" s="14"/>
      <c r="B345" s="261"/>
      <c r="C345" s="262"/>
      <c r="D345" s="252" t="s">
        <v>163</v>
      </c>
      <c r="E345" s="262"/>
      <c r="F345" s="264" t="s">
        <v>411</v>
      </c>
      <c r="G345" s="262"/>
      <c r="H345" s="265">
        <v>319.55700000000002</v>
      </c>
      <c r="I345" s="266"/>
      <c r="J345" s="262"/>
      <c r="K345" s="262"/>
      <c r="L345" s="267"/>
      <c r="M345" s="268"/>
      <c r="N345" s="269"/>
      <c r="O345" s="269"/>
      <c r="P345" s="269"/>
      <c r="Q345" s="269"/>
      <c r="R345" s="269"/>
      <c r="S345" s="269"/>
      <c r="T345" s="270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71" t="s">
        <v>163</v>
      </c>
      <c r="AU345" s="271" t="s">
        <v>154</v>
      </c>
      <c r="AV345" s="14" t="s">
        <v>154</v>
      </c>
      <c r="AW345" s="14" t="s">
        <v>4</v>
      </c>
      <c r="AX345" s="14" t="s">
        <v>87</v>
      </c>
      <c r="AY345" s="271" t="s">
        <v>146</v>
      </c>
    </row>
    <row r="346" s="12" customFormat="1" ht="25.92" customHeight="1">
      <c r="A346" s="12"/>
      <c r="B346" s="220"/>
      <c r="C346" s="221"/>
      <c r="D346" s="222" t="s">
        <v>78</v>
      </c>
      <c r="E346" s="223" t="s">
        <v>412</v>
      </c>
      <c r="F346" s="223" t="s">
        <v>413</v>
      </c>
      <c r="G346" s="221"/>
      <c r="H346" s="221"/>
      <c r="I346" s="224"/>
      <c r="J346" s="225">
        <f>BK346</f>
        <v>0</v>
      </c>
      <c r="K346" s="221"/>
      <c r="L346" s="226"/>
      <c r="M346" s="227"/>
      <c r="N346" s="228"/>
      <c r="O346" s="228"/>
      <c r="P346" s="229">
        <f>P347+P370+P374</f>
        <v>0</v>
      </c>
      <c r="Q346" s="228"/>
      <c r="R346" s="229">
        <f>R347+R370+R374</f>
        <v>0.82647999999999988</v>
      </c>
      <c r="S346" s="228"/>
      <c r="T346" s="230">
        <f>T347+T370+T374</f>
        <v>3.1806300000000003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231" t="s">
        <v>154</v>
      </c>
      <c r="AT346" s="232" t="s">
        <v>78</v>
      </c>
      <c r="AU346" s="232" t="s">
        <v>79</v>
      </c>
      <c r="AY346" s="231" t="s">
        <v>146</v>
      </c>
      <c r="BK346" s="233">
        <f>BK347+BK370+BK374</f>
        <v>0</v>
      </c>
    </row>
    <row r="347" s="12" customFormat="1" ht="22.8" customHeight="1">
      <c r="A347" s="12"/>
      <c r="B347" s="220"/>
      <c r="C347" s="221"/>
      <c r="D347" s="222" t="s">
        <v>78</v>
      </c>
      <c r="E347" s="234" t="s">
        <v>414</v>
      </c>
      <c r="F347" s="234" t="s">
        <v>415</v>
      </c>
      <c r="G347" s="221"/>
      <c r="H347" s="221"/>
      <c r="I347" s="224"/>
      <c r="J347" s="235">
        <f>BK347</f>
        <v>0</v>
      </c>
      <c r="K347" s="221"/>
      <c r="L347" s="226"/>
      <c r="M347" s="227"/>
      <c r="N347" s="228"/>
      <c r="O347" s="228"/>
      <c r="P347" s="229">
        <f>SUM(P348:P369)</f>
        <v>0</v>
      </c>
      <c r="Q347" s="228"/>
      <c r="R347" s="229">
        <f>SUM(R348:R369)</f>
        <v>0.7948599999999999</v>
      </c>
      <c r="S347" s="228"/>
      <c r="T347" s="230">
        <f>SUM(T348:T369)</f>
        <v>3.0729300000000004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231" t="s">
        <v>154</v>
      </c>
      <c r="AT347" s="232" t="s">
        <v>78</v>
      </c>
      <c r="AU347" s="232" t="s">
        <v>87</v>
      </c>
      <c r="AY347" s="231" t="s">
        <v>146</v>
      </c>
      <c r="BK347" s="233">
        <f>SUM(BK348:BK369)</f>
        <v>0</v>
      </c>
    </row>
    <row r="348" s="2" customFormat="1" ht="36" customHeight="1">
      <c r="A348" s="38"/>
      <c r="B348" s="39"/>
      <c r="C348" s="236" t="s">
        <v>416</v>
      </c>
      <c r="D348" s="236" t="s">
        <v>149</v>
      </c>
      <c r="E348" s="237" t="s">
        <v>417</v>
      </c>
      <c r="F348" s="238" t="s">
        <v>418</v>
      </c>
      <c r="G348" s="239" t="s">
        <v>387</v>
      </c>
      <c r="H348" s="240">
        <v>543</v>
      </c>
      <c r="I348" s="241"/>
      <c r="J348" s="242">
        <f>ROUND(I348*H348,2)</f>
        <v>0</v>
      </c>
      <c r="K348" s="243"/>
      <c r="L348" s="44"/>
      <c r="M348" s="244" t="s">
        <v>1</v>
      </c>
      <c r="N348" s="245" t="s">
        <v>45</v>
      </c>
      <c r="O348" s="91"/>
      <c r="P348" s="246">
        <f>O348*H348</f>
        <v>0</v>
      </c>
      <c r="Q348" s="246">
        <v>0</v>
      </c>
      <c r="R348" s="246">
        <f>Q348*H348</f>
        <v>0</v>
      </c>
      <c r="S348" s="246">
        <v>0.0041000000000000003</v>
      </c>
      <c r="T348" s="247">
        <f>S348*H348</f>
        <v>2.2263000000000002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48" t="s">
        <v>262</v>
      </c>
      <c r="AT348" s="248" t="s">
        <v>149</v>
      </c>
      <c r="AU348" s="248" t="s">
        <v>154</v>
      </c>
      <c r="AY348" s="17" t="s">
        <v>146</v>
      </c>
      <c r="BE348" s="249">
        <f>IF(N348="základná",J348,0)</f>
        <v>0</v>
      </c>
      <c r="BF348" s="249">
        <f>IF(N348="znížená",J348,0)</f>
        <v>0</v>
      </c>
      <c r="BG348" s="249">
        <f>IF(N348="zákl. prenesená",J348,0)</f>
        <v>0</v>
      </c>
      <c r="BH348" s="249">
        <f>IF(N348="zníž. prenesená",J348,0)</f>
        <v>0</v>
      </c>
      <c r="BI348" s="249">
        <f>IF(N348="nulová",J348,0)</f>
        <v>0</v>
      </c>
      <c r="BJ348" s="17" t="s">
        <v>154</v>
      </c>
      <c r="BK348" s="249">
        <f>ROUND(I348*H348,2)</f>
        <v>0</v>
      </c>
      <c r="BL348" s="17" t="s">
        <v>262</v>
      </c>
      <c r="BM348" s="248" t="s">
        <v>419</v>
      </c>
    </row>
    <row r="349" s="14" customFormat="1">
      <c r="A349" s="14"/>
      <c r="B349" s="261"/>
      <c r="C349" s="262"/>
      <c r="D349" s="252" t="s">
        <v>163</v>
      </c>
      <c r="E349" s="262"/>
      <c r="F349" s="264" t="s">
        <v>420</v>
      </c>
      <c r="G349" s="262"/>
      <c r="H349" s="265">
        <v>543</v>
      </c>
      <c r="I349" s="266"/>
      <c r="J349" s="262"/>
      <c r="K349" s="262"/>
      <c r="L349" s="267"/>
      <c r="M349" s="268"/>
      <c r="N349" s="269"/>
      <c r="O349" s="269"/>
      <c r="P349" s="269"/>
      <c r="Q349" s="269"/>
      <c r="R349" s="269"/>
      <c r="S349" s="269"/>
      <c r="T349" s="270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71" t="s">
        <v>163</v>
      </c>
      <c r="AU349" s="271" t="s">
        <v>154</v>
      </c>
      <c r="AV349" s="14" t="s">
        <v>154</v>
      </c>
      <c r="AW349" s="14" t="s">
        <v>4</v>
      </c>
      <c r="AX349" s="14" t="s">
        <v>87</v>
      </c>
      <c r="AY349" s="271" t="s">
        <v>146</v>
      </c>
    </row>
    <row r="350" s="2" customFormat="1" ht="24" customHeight="1">
      <c r="A350" s="38"/>
      <c r="B350" s="39"/>
      <c r="C350" s="236" t="s">
        <v>421</v>
      </c>
      <c r="D350" s="236" t="s">
        <v>149</v>
      </c>
      <c r="E350" s="237" t="s">
        <v>422</v>
      </c>
      <c r="F350" s="238" t="s">
        <v>423</v>
      </c>
      <c r="G350" s="239" t="s">
        <v>198</v>
      </c>
      <c r="H350" s="240">
        <v>101</v>
      </c>
      <c r="I350" s="241"/>
      <c r="J350" s="242">
        <f>ROUND(I350*H350,2)</f>
        <v>0</v>
      </c>
      <c r="K350" s="243"/>
      <c r="L350" s="44"/>
      <c r="M350" s="244" t="s">
        <v>1</v>
      </c>
      <c r="N350" s="245" t="s">
        <v>45</v>
      </c>
      <c r="O350" s="91"/>
      <c r="P350" s="246">
        <f>O350*H350</f>
        <v>0</v>
      </c>
      <c r="Q350" s="246">
        <v>0</v>
      </c>
      <c r="R350" s="246">
        <f>Q350*H350</f>
        <v>0</v>
      </c>
      <c r="S350" s="246">
        <v>0.00347</v>
      </c>
      <c r="T350" s="247">
        <f>S350*H350</f>
        <v>0.35047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48" t="s">
        <v>262</v>
      </c>
      <c r="AT350" s="248" t="s">
        <v>149</v>
      </c>
      <c r="AU350" s="248" t="s">
        <v>154</v>
      </c>
      <c r="AY350" s="17" t="s">
        <v>146</v>
      </c>
      <c r="BE350" s="249">
        <f>IF(N350="základná",J350,0)</f>
        <v>0</v>
      </c>
      <c r="BF350" s="249">
        <f>IF(N350="znížená",J350,0)</f>
        <v>0</v>
      </c>
      <c r="BG350" s="249">
        <f>IF(N350="zákl. prenesená",J350,0)</f>
        <v>0</v>
      </c>
      <c r="BH350" s="249">
        <f>IF(N350="zníž. prenesená",J350,0)</f>
        <v>0</v>
      </c>
      <c r="BI350" s="249">
        <f>IF(N350="nulová",J350,0)</f>
        <v>0</v>
      </c>
      <c r="BJ350" s="17" t="s">
        <v>154</v>
      </c>
      <c r="BK350" s="249">
        <f>ROUND(I350*H350,2)</f>
        <v>0</v>
      </c>
      <c r="BL350" s="17" t="s">
        <v>262</v>
      </c>
      <c r="BM350" s="248" t="s">
        <v>424</v>
      </c>
    </row>
    <row r="351" s="2" customFormat="1" ht="24" customHeight="1">
      <c r="A351" s="38"/>
      <c r="B351" s="39"/>
      <c r="C351" s="236" t="s">
        <v>425</v>
      </c>
      <c r="D351" s="236" t="s">
        <v>149</v>
      </c>
      <c r="E351" s="237" t="s">
        <v>426</v>
      </c>
      <c r="F351" s="238" t="s">
        <v>427</v>
      </c>
      <c r="G351" s="239" t="s">
        <v>198</v>
      </c>
      <c r="H351" s="240">
        <v>101</v>
      </c>
      <c r="I351" s="241"/>
      <c r="J351" s="242">
        <f>ROUND(I351*H351,2)</f>
        <v>0</v>
      </c>
      <c r="K351" s="243"/>
      <c r="L351" s="44"/>
      <c r="M351" s="244" t="s">
        <v>1</v>
      </c>
      <c r="N351" s="245" t="s">
        <v>45</v>
      </c>
      <c r="O351" s="91"/>
      <c r="P351" s="246">
        <f>O351*H351</f>
        <v>0</v>
      </c>
      <c r="Q351" s="246">
        <v>0.0020699999999999998</v>
      </c>
      <c r="R351" s="246">
        <f>Q351*H351</f>
        <v>0.20906999999999998</v>
      </c>
      <c r="S351" s="246">
        <v>0</v>
      </c>
      <c r="T351" s="247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248" t="s">
        <v>262</v>
      </c>
      <c r="AT351" s="248" t="s">
        <v>149</v>
      </c>
      <c r="AU351" s="248" t="s">
        <v>154</v>
      </c>
      <c r="AY351" s="17" t="s">
        <v>146</v>
      </c>
      <c r="BE351" s="249">
        <f>IF(N351="základná",J351,0)</f>
        <v>0</v>
      </c>
      <c r="BF351" s="249">
        <f>IF(N351="znížená",J351,0)</f>
        <v>0</v>
      </c>
      <c r="BG351" s="249">
        <f>IF(N351="zákl. prenesená",J351,0)</f>
        <v>0</v>
      </c>
      <c r="BH351" s="249">
        <f>IF(N351="zníž. prenesená",J351,0)</f>
        <v>0</v>
      </c>
      <c r="BI351" s="249">
        <f>IF(N351="nulová",J351,0)</f>
        <v>0</v>
      </c>
      <c r="BJ351" s="17" t="s">
        <v>154</v>
      </c>
      <c r="BK351" s="249">
        <f>ROUND(I351*H351,2)</f>
        <v>0</v>
      </c>
      <c r="BL351" s="17" t="s">
        <v>262</v>
      </c>
      <c r="BM351" s="248" t="s">
        <v>428</v>
      </c>
    </row>
    <row r="352" s="2" customFormat="1" ht="24" customHeight="1">
      <c r="A352" s="38"/>
      <c r="B352" s="39"/>
      <c r="C352" s="236" t="s">
        <v>429</v>
      </c>
      <c r="D352" s="236" t="s">
        <v>149</v>
      </c>
      <c r="E352" s="237" t="s">
        <v>430</v>
      </c>
      <c r="F352" s="238" t="s">
        <v>431</v>
      </c>
      <c r="G352" s="239" t="s">
        <v>387</v>
      </c>
      <c r="H352" s="240">
        <v>4</v>
      </c>
      <c r="I352" s="241"/>
      <c r="J352" s="242">
        <f>ROUND(I352*H352,2)</f>
        <v>0</v>
      </c>
      <c r="K352" s="243"/>
      <c r="L352" s="44"/>
      <c r="M352" s="244" t="s">
        <v>1</v>
      </c>
      <c r="N352" s="245" t="s">
        <v>45</v>
      </c>
      <c r="O352" s="91"/>
      <c r="P352" s="246">
        <f>O352*H352</f>
        <v>0</v>
      </c>
      <c r="Q352" s="246">
        <v>0.00158</v>
      </c>
      <c r="R352" s="246">
        <f>Q352*H352</f>
        <v>0.0063200000000000001</v>
      </c>
      <c r="S352" s="246">
        <v>0</v>
      </c>
      <c r="T352" s="247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48" t="s">
        <v>262</v>
      </c>
      <c r="AT352" s="248" t="s">
        <v>149</v>
      </c>
      <c r="AU352" s="248" t="s">
        <v>154</v>
      </c>
      <c r="AY352" s="17" t="s">
        <v>146</v>
      </c>
      <c r="BE352" s="249">
        <f>IF(N352="základná",J352,0)</f>
        <v>0</v>
      </c>
      <c r="BF352" s="249">
        <f>IF(N352="znížená",J352,0)</f>
        <v>0</v>
      </c>
      <c r="BG352" s="249">
        <f>IF(N352="zákl. prenesená",J352,0)</f>
        <v>0</v>
      </c>
      <c r="BH352" s="249">
        <f>IF(N352="zníž. prenesená",J352,0)</f>
        <v>0</v>
      </c>
      <c r="BI352" s="249">
        <f>IF(N352="nulová",J352,0)</f>
        <v>0</v>
      </c>
      <c r="BJ352" s="17" t="s">
        <v>154</v>
      </c>
      <c r="BK352" s="249">
        <f>ROUND(I352*H352,2)</f>
        <v>0</v>
      </c>
      <c r="BL352" s="17" t="s">
        <v>262</v>
      </c>
      <c r="BM352" s="248" t="s">
        <v>432</v>
      </c>
    </row>
    <row r="353" s="2" customFormat="1" ht="36" customHeight="1">
      <c r="A353" s="38"/>
      <c r="B353" s="39"/>
      <c r="C353" s="236" t="s">
        <v>433</v>
      </c>
      <c r="D353" s="236" t="s">
        <v>149</v>
      </c>
      <c r="E353" s="237" t="s">
        <v>434</v>
      </c>
      <c r="F353" s="238" t="s">
        <v>435</v>
      </c>
      <c r="G353" s="239" t="s">
        <v>387</v>
      </c>
      <c r="H353" s="240">
        <v>4</v>
      </c>
      <c r="I353" s="241"/>
      <c r="J353" s="242">
        <f>ROUND(I353*H353,2)</f>
        <v>0</v>
      </c>
      <c r="K353" s="243"/>
      <c r="L353" s="44"/>
      <c r="M353" s="244" t="s">
        <v>1</v>
      </c>
      <c r="N353" s="245" t="s">
        <v>45</v>
      </c>
      <c r="O353" s="91"/>
      <c r="P353" s="246">
        <f>O353*H353</f>
        <v>0</v>
      </c>
      <c r="Q353" s="246">
        <v>0</v>
      </c>
      <c r="R353" s="246">
        <f>Q353*H353</f>
        <v>0</v>
      </c>
      <c r="S353" s="246">
        <v>0</v>
      </c>
      <c r="T353" s="247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48" t="s">
        <v>262</v>
      </c>
      <c r="AT353" s="248" t="s">
        <v>149</v>
      </c>
      <c r="AU353" s="248" t="s">
        <v>154</v>
      </c>
      <c r="AY353" s="17" t="s">
        <v>146</v>
      </c>
      <c r="BE353" s="249">
        <f>IF(N353="základná",J353,0)</f>
        <v>0</v>
      </c>
      <c r="BF353" s="249">
        <f>IF(N353="znížená",J353,0)</f>
        <v>0</v>
      </c>
      <c r="BG353" s="249">
        <f>IF(N353="zákl. prenesená",J353,0)</f>
        <v>0</v>
      </c>
      <c r="BH353" s="249">
        <f>IF(N353="zníž. prenesená",J353,0)</f>
        <v>0</v>
      </c>
      <c r="BI353" s="249">
        <f>IF(N353="nulová",J353,0)</f>
        <v>0</v>
      </c>
      <c r="BJ353" s="17" t="s">
        <v>154</v>
      </c>
      <c r="BK353" s="249">
        <f>ROUND(I353*H353,2)</f>
        <v>0</v>
      </c>
      <c r="BL353" s="17" t="s">
        <v>262</v>
      </c>
      <c r="BM353" s="248" t="s">
        <v>436</v>
      </c>
    </row>
    <row r="354" s="2" customFormat="1" ht="24" customHeight="1">
      <c r="A354" s="38"/>
      <c r="B354" s="39"/>
      <c r="C354" s="283" t="s">
        <v>437</v>
      </c>
      <c r="D354" s="283" t="s">
        <v>438</v>
      </c>
      <c r="E354" s="284" t="s">
        <v>439</v>
      </c>
      <c r="F354" s="285" t="s">
        <v>440</v>
      </c>
      <c r="G354" s="286" t="s">
        <v>387</v>
      </c>
      <c r="H354" s="287">
        <v>4</v>
      </c>
      <c r="I354" s="288"/>
      <c r="J354" s="289">
        <f>ROUND(I354*H354,2)</f>
        <v>0</v>
      </c>
      <c r="K354" s="290"/>
      <c r="L354" s="291"/>
      <c r="M354" s="292" t="s">
        <v>1</v>
      </c>
      <c r="N354" s="293" t="s">
        <v>45</v>
      </c>
      <c r="O354" s="91"/>
      <c r="P354" s="246">
        <f>O354*H354</f>
        <v>0</v>
      </c>
      <c r="Q354" s="246">
        <v>0.00018000000000000001</v>
      </c>
      <c r="R354" s="246">
        <f>Q354*H354</f>
        <v>0.00072000000000000005</v>
      </c>
      <c r="S354" s="246">
        <v>0</v>
      </c>
      <c r="T354" s="247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48" t="s">
        <v>362</v>
      </c>
      <c r="AT354" s="248" t="s">
        <v>438</v>
      </c>
      <c r="AU354" s="248" t="s">
        <v>154</v>
      </c>
      <c r="AY354" s="17" t="s">
        <v>146</v>
      </c>
      <c r="BE354" s="249">
        <f>IF(N354="základná",J354,0)</f>
        <v>0</v>
      </c>
      <c r="BF354" s="249">
        <f>IF(N354="znížená",J354,0)</f>
        <v>0</v>
      </c>
      <c r="BG354" s="249">
        <f>IF(N354="zákl. prenesená",J354,0)</f>
        <v>0</v>
      </c>
      <c r="BH354" s="249">
        <f>IF(N354="zníž. prenesená",J354,0)</f>
        <v>0</v>
      </c>
      <c r="BI354" s="249">
        <f>IF(N354="nulová",J354,0)</f>
        <v>0</v>
      </c>
      <c r="BJ354" s="17" t="s">
        <v>154</v>
      </c>
      <c r="BK354" s="249">
        <f>ROUND(I354*H354,2)</f>
        <v>0</v>
      </c>
      <c r="BL354" s="17" t="s">
        <v>262</v>
      </c>
      <c r="BM354" s="248" t="s">
        <v>441</v>
      </c>
    </row>
    <row r="355" s="2" customFormat="1" ht="24" customHeight="1">
      <c r="A355" s="38"/>
      <c r="B355" s="39"/>
      <c r="C355" s="236" t="s">
        <v>442</v>
      </c>
      <c r="D355" s="236" t="s">
        <v>149</v>
      </c>
      <c r="E355" s="237" t="s">
        <v>443</v>
      </c>
      <c r="F355" s="238" t="s">
        <v>444</v>
      </c>
      <c r="G355" s="239" t="s">
        <v>387</v>
      </c>
      <c r="H355" s="240">
        <v>4</v>
      </c>
      <c r="I355" s="241"/>
      <c r="J355" s="242">
        <f>ROUND(I355*H355,2)</f>
        <v>0</v>
      </c>
      <c r="K355" s="243"/>
      <c r="L355" s="44"/>
      <c r="M355" s="244" t="s">
        <v>1</v>
      </c>
      <c r="N355" s="245" t="s">
        <v>45</v>
      </c>
      <c r="O355" s="91"/>
      <c r="P355" s="246">
        <f>O355*H355</f>
        <v>0</v>
      </c>
      <c r="Q355" s="246">
        <v>0</v>
      </c>
      <c r="R355" s="246">
        <f>Q355*H355</f>
        <v>0</v>
      </c>
      <c r="S355" s="246">
        <v>0.0022399999999999998</v>
      </c>
      <c r="T355" s="247">
        <f>S355*H355</f>
        <v>0.0089599999999999992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48" t="s">
        <v>262</v>
      </c>
      <c r="AT355" s="248" t="s">
        <v>149</v>
      </c>
      <c r="AU355" s="248" t="s">
        <v>154</v>
      </c>
      <c r="AY355" s="17" t="s">
        <v>146</v>
      </c>
      <c r="BE355" s="249">
        <f>IF(N355="základná",J355,0)</f>
        <v>0</v>
      </c>
      <c r="BF355" s="249">
        <f>IF(N355="znížená",J355,0)</f>
        <v>0</v>
      </c>
      <c r="BG355" s="249">
        <f>IF(N355="zákl. prenesená",J355,0)</f>
        <v>0</v>
      </c>
      <c r="BH355" s="249">
        <f>IF(N355="zníž. prenesená",J355,0)</f>
        <v>0</v>
      </c>
      <c r="BI355" s="249">
        <f>IF(N355="nulová",J355,0)</f>
        <v>0</v>
      </c>
      <c r="BJ355" s="17" t="s">
        <v>154</v>
      </c>
      <c r="BK355" s="249">
        <f>ROUND(I355*H355,2)</f>
        <v>0</v>
      </c>
      <c r="BL355" s="17" t="s">
        <v>262</v>
      </c>
      <c r="BM355" s="248" t="s">
        <v>445</v>
      </c>
    </row>
    <row r="356" s="2" customFormat="1" ht="36" customHeight="1">
      <c r="A356" s="38"/>
      <c r="B356" s="39"/>
      <c r="C356" s="236" t="s">
        <v>446</v>
      </c>
      <c r="D356" s="236" t="s">
        <v>149</v>
      </c>
      <c r="E356" s="237" t="s">
        <v>447</v>
      </c>
      <c r="F356" s="238" t="s">
        <v>448</v>
      </c>
      <c r="G356" s="239" t="s">
        <v>387</v>
      </c>
      <c r="H356" s="240">
        <v>240</v>
      </c>
      <c r="I356" s="241"/>
      <c r="J356" s="242">
        <f>ROUND(I356*H356,2)</f>
        <v>0</v>
      </c>
      <c r="K356" s="243"/>
      <c r="L356" s="44"/>
      <c r="M356" s="244" t="s">
        <v>1</v>
      </c>
      <c r="N356" s="245" t="s">
        <v>45</v>
      </c>
      <c r="O356" s="91"/>
      <c r="P356" s="246">
        <f>O356*H356</f>
        <v>0</v>
      </c>
      <c r="Q356" s="246">
        <v>0</v>
      </c>
      <c r="R356" s="246">
        <f>Q356*H356</f>
        <v>0</v>
      </c>
      <c r="S356" s="246">
        <v>0</v>
      </c>
      <c r="T356" s="247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48" t="s">
        <v>262</v>
      </c>
      <c r="AT356" s="248" t="s">
        <v>149</v>
      </c>
      <c r="AU356" s="248" t="s">
        <v>154</v>
      </c>
      <c r="AY356" s="17" t="s">
        <v>146</v>
      </c>
      <c r="BE356" s="249">
        <f>IF(N356="základná",J356,0)</f>
        <v>0</v>
      </c>
      <c r="BF356" s="249">
        <f>IF(N356="znížená",J356,0)</f>
        <v>0</v>
      </c>
      <c r="BG356" s="249">
        <f>IF(N356="zákl. prenesená",J356,0)</f>
        <v>0</v>
      </c>
      <c r="BH356" s="249">
        <f>IF(N356="zníž. prenesená",J356,0)</f>
        <v>0</v>
      </c>
      <c r="BI356" s="249">
        <f>IF(N356="nulová",J356,0)</f>
        <v>0</v>
      </c>
      <c r="BJ356" s="17" t="s">
        <v>154</v>
      </c>
      <c r="BK356" s="249">
        <f>ROUND(I356*H356,2)</f>
        <v>0</v>
      </c>
      <c r="BL356" s="17" t="s">
        <v>262</v>
      </c>
      <c r="BM356" s="248" t="s">
        <v>449</v>
      </c>
    </row>
    <row r="357" s="14" customFormat="1">
      <c r="A357" s="14"/>
      <c r="B357" s="261"/>
      <c r="C357" s="262"/>
      <c r="D357" s="252" t="s">
        <v>163</v>
      </c>
      <c r="E357" s="262"/>
      <c r="F357" s="264" t="s">
        <v>450</v>
      </c>
      <c r="G357" s="262"/>
      <c r="H357" s="265">
        <v>240</v>
      </c>
      <c r="I357" s="266"/>
      <c r="J357" s="262"/>
      <c r="K357" s="262"/>
      <c r="L357" s="267"/>
      <c r="M357" s="268"/>
      <c r="N357" s="269"/>
      <c r="O357" s="269"/>
      <c r="P357" s="269"/>
      <c r="Q357" s="269"/>
      <c r="R357" s="269"/>
      <c r="S357" s="269"/>
      <c r="T357" s="270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71" t="s">
        <v>163</v>
      </c>
      <c r="AU357" s="271" t="s">
        <v>154</v>
      </c>
      <c r="AV357" s="14" t="s">
        <v>154</v>
      </c>
      <c r="AW357" s="14" t="s">
        <v>4</v>
      </c>
      <c r="AX357" s="14" t="s">
        <v>87</v>
      </c>
      <c r="AY357" s="271" t="s">
        <v>146</v>
      </c>
    </row>
    <row r="358" s="2" customFormat="1" ht="24" customHeight="1">
      <c r="A358" s="38"/>
      <c r="B358" s="39"/>
      <c r="C358" s="283" t="s">
        <v>451</v>
      </c>
      <c r="D358" s="283" t="s">
        <v>438</v>
      </c>
      <c r="E358" s="284" t="s">
        <v>452</v>
      </c>
      <c r="F358" s="285" t="s">
        <v>453</v>
      </c>
      <c r="G358" s="286" t="s">
        <v>387</v>
      </c>
      <c r="H358" s="287">
        <v>240</v>
      </c>
      <c r="I358" s="288"/>
      <c r="J358" s="289">
        <f>ROUND(I358*H358,2)</f>
        <v>0</v>
      </c>
      <c r="K358" s="290"/>
      <c r="L358" s="291"/>
      <c r="M358" s="292" t="s">
        <v>1</v>
      </c>
      <c r="N358" s="293" t="s">
        <v>45</v>
      </c>
      <c r="O358" s="91"/>
      <c r="P358" s="246">
        <f>O358*H358</f>
        <v>0</v>
      </c>
      <c r="Q358" s="246">
        <v>0.00031</v>
      </c>
      <c r="R358" s="246">
        <f>Q358*H358</f>
        <v>0.074399999999999994</v>
      </c>
      <c r="S358" s="246">
        <v>0</v>
      </c>
      <c r="T358" s="247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48" t="s">
        <v>362</v>
      </c>
      <c r="AT358" s="248" t="s">
        <v>438</v>
      </c>
      <c r="AU358" s="248" t="s">
        <v>154</v>
      </c>
      <c r="AY358" s="17" t="s">
        <v>146</v>
      </c>
      <c r="BE358" s="249">
        <f>IF(N358="základná",J358,0)</f>
        <v>0</v>
      </c>
      <c r="BF358" s="249">
        <f>IF(N358="znížená",J358,0)</f>
        <v>0</v>
      </c>
      <c r="BG358" s="249">
        <f>IF(N358="zákl. prenesená",J358,0)</f>
        <v>0</v>
      </c>
      <c r="BH358" s="249">
        <f>IF(N358="zníž. prenesená",J358,0)</f>
        <v>0</v>
      </c>
      <c r="BI358" s="249">
        <f>IF(N358="nulová",J358,0)</f>
        <v>0</v>
      </c>
      <c r="BJ358" s="17" t="s">
        <v>154</v>
      </c>
      <c r="BK358" s="249">
        <f>ROUND(I358*H358,2)</f>
        <v>0</v>
      </c>
      <c r="BL358" s="17" t="s">
        <v>262</v>
      </c>
      <c r="BM358" s="248" t="s">
        <v>454</v>
      </c>
    </row>
    <row r="359" s="14" customFormat="1">
      <c r="A359" s="14"/>
      <c r="B359" s="261"/>
      <c r="C359" s="262"/>
      <c r="D359" s="252" t="s">
        <v>163</v>
      </c>
      <c r="E359" s="262"/>
      <c r="F359" s="264" t="s">
        <v>450</v>
      </c>
      <c r="G359" s="262"/>
      <c r="H359" s="265">
        <v>240</v>
      </c>
      <c r="I359" s="266"/>
      <c r="J359" s="262"/>
      <c r="K359" s="262"/>
      <c r="L359" s="267"/>
      <c r="M359" s="268"/>
      <c r="N359" s="269"/>
      <c r="O359" s="269"/>
      <c r="P359" s="269"/>
      <c r="Q359" s="269"/>
      <c r="R359" s="269"/>
      <c r="S359" s="269"/>
      <c r="T359" s="270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71" t="s">
        <v>163</v>
      </c>
      <c r="AU359" s="271" t="s">
        <v>154</v>
      </c>
      <c r="AV359" s="14" t="s">
        <v>154</v>
      </c>
      <c r="AW359" s="14" t="s">
        <v>4</v>
      </c>
      <c r="AX359" s="14" t="s">
        <v>87</v>
      </c>
      <c r="AY359" s="271" t="s">
        <v>146</v>
      </c>
    </row>
    <row r="360" s="2" customFormat="1" ht="24" customHeight="1">
      <c r="A360" s="38"/>
      <c r="B360" s="39"/>
      <c r="C360" s="236" t="s">
        <v>455</v>
      </c>
      <c r="D360" s="236" t="s">
        <v>149</v>
      </c>
      <c r="E360" s="237" t="s">
        <v>456</v>
      </c>
      <c r="F360" s="238" t="s">
        <v>457</v>
      </c>
      <c r="G360" s="239" t="s">
        <v>198</v>
      </c>
      <c r="H360" s="240">
        <v>80</v>
      </c>
      <c r="I360" s="241"/>
      <c r="J360" s="242">
        <f>ROUND(I360*H360,2)</f>
        <v>0</v>
      </c>
      <c r="K360" s="243"/>
      <c r="L360" s="44"/>
      <c r="M360" s="244" t="s">
        <v>1</v>
      </c>
      <c r="N360" s="245" t="s">
        <v>45</v>
      </c>
      <c r="O360" s="91"/>
      <c r="P360" s="246">
        <f>O360*H360</f>
        <v>0</v>
      </c>
      <c r="Q360" s="246">
        <v>0.0030100000000000001</v>
      </c>
      <c r="R360" s="246">
        <f>Q360*H360</f>
        <v>0.24080000000000001</v>
      </c>
      <c r="S360" s="246">
        <v>0</v>
      </c>
      <c r="T360" s="247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48" t="s">
        <v>262</v>
      </c>
      <c r="AT360" s="248" t="s">
        <v>149</v>
      </c>
      <c r="AU360" s="248" t="s">
        <v>154</v>
      </c>
      <c r="AY360" s="17" t="s">
        <v>146</v>
      </c>
      <c r="BE360" s="249">
        <f>IF(N360="základná",J360,0)</f>
        <v>0</v>
      </c>
      <c r="BF360" s="249">
        <f>IF(N360="znížená",J360,0)</f>
        <v>0</v>
      </c>
      <c r="BG360" s="249">
        <f>IF(N360="zákl. prenesená",J360,0)</f>
        <v>0</v>
      </c>
      <c r="BH360" s="249">
        <f>IF(N360="zníž. prenesená",J360,0)</f>
        <v>0</v>
      </c>
      <c r="BI360" s="249">
        <f>IF(N360="nulová",J360,0)</f>
        <v>0</v>
      </c>
      <c r="BJ360" s="17" t="s">
        <v>154</v>
      </c>
      <c r="BK360" s="249">
        <f>ROUND(I360*H360,2)</f>
        <v>0</v>
      </c>
      <c r="BL360" s="17" t="s">
        <v>262</v>
      </c>
      <c r="BM360" s="248" t="s">
        <v>458</v>
      </c>
    </row>
    <row r="361" s="2" customFormat="1" ht="24" customHeight="1">
      <c r="A361" s="38"/>
      <c r="B361" s="39"/>
      <c r="C361" s="236" t="s">
        <v>459</v>
      </c>
      <c r="D361" s="236" t="s">
        <v>149</v>
      </c>
      <c r="E361" s="237" t="s">
        <v>460</v>
      </c>
      <c r="F361" s="238" t="s">
        <v>461</v>
      </c>
      <c r="G361" s="239" t="s">
        <v>198</v>
      </c>
      <c r="H361" s="240">
        <v>80</v>
      </c>
      <c r="I361" s="241"/>
      <c r="J361" s="242">
        <f>ROUND(I361*H361,2)</f>
        <v>0</v>
      </c>
      <c r="K361" s="243"/>
      <c r="L361" s="44"/>
      <c r="M361" s="244" t="s">
        <v>1</v>
      </c>
      <c r="N361" s="245" t="s">
        <v>45</v>
      </c>
      <c r="O361" s="91"/>
      <c r="P361" s="246">
        <f>O361*H361</f>
        <v>0</v>
      </c>
      <c r="Q361" s="246">
        <v>0</v>
      </c>
      <c r="R361" s="246">
        <f>Q361*H361</f>
        <v>0</v>
      </c>
      <c r="S361" s="246">
        <v>0.0028500000000000001</v>
      </c>
      <c r="T361" s="247">
        <f>S361*H361</f>
        <v>0.22800000000000001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248" t="s">
        <v>262</v>
      </c>
      <c r="AT361" s="248" t="s">
        <v>149</v>
      </c>
      <c r="AU361" s="248" t="s">
        <v>154</v>
      </c>
      <c r="AY361" s="17" t="s">
        <v>146</v>
      </c>
      <c r="BE361" s="249">
        <f>IF(N361="základná",J361,0)</f>
        <v>0</v>
      </c>
      <c r="BF361" s="249">
        <f>IF(N361="znížená",J361,0)</f>
        <v>0</v>
      </c>
      <c r="BG361" s="249">
        <f>IF(N361="zákl. prenesená",J361,0)</f>
        <v>0</v>
      </c>
      <c r="BH361" s="249">
        <f>IF(N361="zníž. prenesená",J361,0)</f>
        <v>0</v>
      </c>
      <c r="BI361" s="249">
        <f>IF(N361="nulová",J361,0)</f>
        <v>0</v>
      </c>
      <c r="BJ361" s="17" t="s">
        <v>154</v>
      </c>
      <c r="BK361" s="249">
        <f>ROUND(I361*H361,2)</f>
        <v>0</v>
      </c>
      <c r="BL361" s="17" t="s">
        <v>262</v>
      </c>
      <c r="BM361" s="248" t="s">
        <v>462</v>
      </c>
    </row>
    <row r="362" s="2" customFormat="1" ht="24" customHeight="1">
      <c r="A362" s="38"/>
      <c r="B362" s="39"/>
      <c r="C362" s="236" t="s">
        <v>463</v>
      </c>
      <c r="D362" s="236" t="s">
        <v>149</v>
      </c>
      <c r="E362" s="237" t="s">
        <v>464</v>
      </c>
      <c r="F362" s="238" t="s">
        <v>465</v>
      </c>
      <c r="G362" s="239" t="s">
        <v>198</v>
      </c>
      <c r="H362" s="240">
        <v>192</v>
      </c>
      <c r="I362" s="241"/>
      <c r="J362" s="242">
        <f>ROUND(I362*H362,2)</f>
        <v>0</v>
      </c>
      <c r="K362" s="243"/>
      <c r="L362" s="44"/>
      <c r="M362" s="244" t="s">
        <v>1</v>
      </c>
      <c r="N362" s="245" t="s">
        <v>45</v>
      </c>
      <c r="O362" s="91"/>
      <c r="P362" s="246">
        <f>O362*H362</f>
        <v>0</v>
      </c>
      <c r="Q362" s="246">
        <v>0</v>
      </c>
      <c r="R362" s="246">
        <f>Q362*H362</f>
        <v>0</v>
      </c>
      <c r="S362" s="246">
        <v>0.0013500000000000001</v>
      </c>
      <c r="T362" s="247">
        <f>S362*H362</f>
        <v>0.25919999999999999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48" t="s">
        <v>262</v>
      </c>
      <c r="AT362" s="248" t="s">
        <v>149</v>
      </c>
      <c r="AU362" s="248" t="s">
        <v>154</v>
      </c>
      <c r="AY362" s="17" t="s">
        <v>146</v>
      </c>
      <c r="BE362" s="249">
        <f>IF(N362="základná",J362,0)</f>
        <v>0</v>
      </c>
      <c r="BF362" s="249">
        <f>IF(N362="znížená",J362,0)</f>
        <v>0</v>
      </c>
      <c r="BG362" s="249">
        <f>IF(N362="zákl. prenesená",J362,0)</f>
        <v>0</v>
      </c>
      <c r="BH362" s="249">
        <f>IF(N362="zníž. prenesená",J362,0)</f>
        <v>0</v>
      </c>
      <c r="BI362" s="249">
        <f>IF(N362="nulová",J362,0)</f>
        <v>0</v>
      </c>
      <c r="BJ362" s="17" t="s">
        <v>154</v>
      </c>
      <c r="BK362" s="249">
        <f>ROUND(I362*H362,2)</f>
        <v>0</v>
      </c>
      <c r="BL362" s="17" t="s">
        <v>262</v>
      </c>
      <c r="BM362" s="248" t="s">
        <v>466</v>
      </c>
    </row>
    <row r="363" s="2" customFormat="1" ht="24" customHeight="1">
      <c r="A363" s="38"/>
      <c r="B363" s="39"/>
      <c r="C363" s="236" t="s">
        <v>467</v>
      </c>
      <c r="D363" s="236" t="s">
        <v>149</v>
      </c>
      <c r="E363" s="237" t="s">
        <v>468</v>
      </c>
      <c r="F363" s="238" t="s">
        <v>469</v>
      </c>
      <c r="G363" s="239" t="s">
        <v>198</v>
      </c>
      <c r="H363" s="240">
        <v>132</v>
      </c>
      <c r="I363" s="241"/>
      <c r="J363" s="242">
        <f>ROUND(I363*H363,2)</f>
        <v>0</v>
      </c>
      <c r="K363" s="243"/>
      <c r="L363" s="44"/>
      <c r="M363" s="244" t="s">
        <v>1</v>
      </c>
      <c r="N363" s="245" t="s">
        <v>45</v>
      </c>
      <c r="O363" s="91"/>
      <c r="P363" s="246">
        <f>O363*H363</f>
        <v>0</v>
      </c>
      <c r="Q363" s="246">
        <v>0.0014</v>
      </c>
      <c r="R363" s="246">
        <f>Q363*H363</f>
        <v>0.18479999999999999</v>
      </c>
      <c r="S363" s="246">
        <v>0</v>
      </c>
      <c r="T363" s="247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48" t="s">
        <v>262</v>
      </c>
      <c r="AT363" s="248" t="s">
        <v>149</v>
      </c>
      <c r="AU363" s="248" t="s">
        <v>154</v>
      </c>
      <c r="AY363" s="17" t="s">
        <v>146</v>
      </c>
      <c r="BE363" s="249">
        <f>IF(N363="základná",J363,0)</f>
        <v>0</v>
      </c>
      <c r="BF363" s="249">
        <f>IF(N363="znížená",J363,0)</f>
        <v>0</v>
      </c>
      <c r="BG363" s="249">
        <f>IF(N363="zákl. prenesená",J363,0)</f>
        <v>0</v>
      </c>
      <c r="BH363" s="249">
        <f>IF(N363="zníž. prenesená",J363,0)</f>
        <v>0</v>
      </c>
      <c r="BI363" s="249">
        <f>IF(N363="nulová",J363,0)</f>
        <v>0</v>
      </c>
      <c r="BJ363" s="17" t="s">
        <v>154</v>
      </c>
      <c r="BK363" s="249">
        <f>ROUND(I363*H363,2)</f>
        <v>0</v>
      </c>
      <c r="BL363" s="17" t="s">
        <v>262</v>
      </c>
      <c r="BM363" s="248" t="s">
        <v>470</v>
      </c>
    </row>
    <row r="364" s="2" customFormat="1" ht="24" customHeight="1">
      <c r="A364" s="38"/>
      <c r="B364" s="39"/>
      <c r="C364" s="236" t="s">
        <v>471</v>
      </c>
      <c r="D364" s="236" t="s">
        <v>149</v>
      </c>
      <c r="E364" s="237" t="s">
        <v>468</v>
      </c>
      <c r="F364" s="238" t="s">
        <v>469</v>
      </c>
      <c r="G364" s="239" t="s">
        <v>198</v>
      </c>
      <c r="H364" s="240">
        <v>49.5</v>
      </c>
      <c r="I364" s="241"/>
      <c r="J364" s="242">
        <f>ROUND(I364*H364,2)</f>
        <v>0</v>
      </c>
      <c r="K364" s="243"/>
      <c r="L364" s="44"/>
      <c r="M364" s="244" t="s">
        <v>1</v>
      </c>
      <c r="N364" s="245" t="s">
        <v>45</v>
      </c>
      <c r="O364" s="91"/>
      <c r="P364" s="246">
        <f>O364*H364</f>
        <v>0</v>
      </c>
      <c r="Q364" s="246">
        <v>0.0014</v>
      </c>
      <c r="R364" s="246">
        <f>Q364*H364</f>
        <v>0.0693</v>
      </c>
      <c r="S364" s="246">
        <v>0</v>
      </c>
      <c r="T364" s="247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48" t="s">
        <v>262</v>
      </c>
      <c r="AT364" s="248" t="s">
        <v>149</v>
      </c>
      <c r="AU364" s="248" t="s">
        <v>154</v>
      </c>
      <c r="AY364" s="17" t="s">
        <v>146</v>
      </c>
      <c r="BE364" s="249">
        <f>IF(N364="základná",J364,0)</f>
        <v>0</v>
      </c>
      <c r="BF364" s="249">
        <f>IF(N364="znížená",J364,0)</f>
        <v>0</v>
      </c>
      <c r="BG364" s="249">
        <f>IF(N364="zákl. prenesená",J364,0)</f>
        <v>0</v>
      </c>
      <c r="BH364" s="249">
        <f>IF(N364="zníž. prenesená",J364,0)</f>
        <v>0</v>
      </c>
      <c r="BI364" s="249">
        <f>IF(N364="nulová",J364,0)</f>
        <v>0</v>
      </c>
      <c r="BJ364" s="17" t="s">
        <v>154</v>
      </c>
      <c r="BK364" s="249">
        <f>ROUND(I364*H364,2)</f>
        <v>0</v>
      </c>
      <c r="BL364" s="17" t="s">
        <v>262</v>
      </c>
      <c r="BM364" s="248" t="s">
        <v>472</v>
      </c>
    </row>
    <row r="365" s="2" customFormat="1" ht="24" customHeight="1">
      <c r="A365" s="38"/>
      <c r="B365" s="39"/>
      <c r="C365" s="236" t="s">
        <v>473</v>
      </c>
      <c r="D365" s="236" t="s">
        <v>149</v>
      </c>
      <c r="E365" s="237" t="s">
        <v>474</v>
      </c>
      <c r="F365" s="238" t="s">
        <v>475</v>
      </c>
      <c r="G365" s="239" t="s">
        <v>198</v>
      </c>
      <c r="H365" s="240">
        <v>10.5</v>
      </c>
      <c r="I365" s="241"/>
      <c r="J365" s="242">
        <f>ROUND(I365*H365,2)</f>
        <v>0</v>
      </c>
      <c r="K365" s="243"/>
      <c r="L365" s="44"/>
      <c r="M365" s="244" t="s">
        <v>1</v>
      </c>
      <c r="N365" s="245" t="s">
        <v>45</v>
      </c>
      <c r="O365" s="91"/>
      <c r="P365" s="246">
        <f>O365*H365</f>
        <v>0</v>
      </c>
      <c r="Q365" s="246">
        <v>0.00089999999999999998</v>
      </c>
      <c r="R365" s="246">
        <f>Q365*H365</f>
        <v>0.0094500000000000001</v>
      </c>
      <c r="S365" s="246">
        <v>0</v>
      </c>
      <c r="T365" s="247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48" t="s">
        <v>262</v>
      </c>
      <c r="AT365" s="248" t="s">
        <v>149</v>
      </c>
      <c r="AU365" s="248" t="s">
        <v>154</v>
      </c>
      <c r="AY365" s="17" t="s">
        <v>146</v>
      </c>
      <c r="BE365" s="249">
        <f>IF(N365="základná",J365,0)</f>
        <v>0</v>
      </c>
      <c r="BF365" s="249">
        <f>IF(N365="znížená",J365,0)</f>
        <v>0</v>
      </c>
      <c r="BG365" s="249">
        <f>IF(N365="zákl. prenesená",J365,0)</f>
        <v>0</v>
      </c>
      <c r="BH365" s="249">
        <f>IF(N365="zníž. prenesená",J365,0)</f>
        <v>0</v>
      </c>
      <c r="BI365" s="249">
        <f>IF(N365="nulová",J365,0)</f>
        <v>0</v>
      </c>
      <c r="BJ365" s="17" t="s">
        <v>154</v>
      </c>
      <c r="BK365" s="249">
        <f>ROUND(I365*H365,2)</f>
        <v>0</v>
      </c>
      <c r="BL365" s="17" t="s">
        <v>262</v>
      </c>
      <c r="BM365" s="248" t="s">
        <v>476</v>
      </c>
    </row>
    <row r="366" s="2" customFormat="1" ht="24" customHeight="1">
      <c r="A366" s="38"/>
      <c r="B366" s="39"/>
      <c r="C366" s="236" t="s">
        <v>477</v>
      </c>
      <c r="D366" s="236" t="s">
        <v>149</v>
      </c>
      <c r="E366" s="237" t="s">
        <v>478</v>
      </c>
      <c r="F366" s="238" t="s">
        <v>479</v>
      </c>
      <c r="G366" s="239" t="s">
        <v>355</v>
      </c>
      <c r="H366" s="240">
        <v>0.79500000000000004</v>
      </c>
      <c r="I366" s="241"/>
      <c r="J366" s="242">
        <f>ROUND(I366*H366,2)</f>
        <v>0</v>
      </c>
      <c r="K366" s="243"/>
      <c r="L366" s="44"/>
      <c r="M366" s="244" t="s">
        <v>1</v>
      </c>
      <c r="N366" s="245" t="s">
        <v>45</v>
      </c>
      <c r="O366" s="91"/>
      <c r="P366" s="246">
        <f>O366*H366</f>
        <v>0</v>
      </c>
      <c r="Q366" s="246">
        <v>0</v>
      </c>
      <c r="R366" s="246">
        <f>Q366*H366</f>
        <v>0</v>
      </c>
      <c r="S366" s="246">
        <v>0</v>
      </c>
      <c r="T366" s="247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48" t="s">
        <v>262</v>
      </c>
      <c r="AT366" s="248" t="s">
        <v>149</v>
      </c>
      <c r="AU366" s="248" t="s">
        <v>154</v>
      </c>
      <c r="AY366" s="17" t="s">
        <v>146</v>
      </c>
      <c r="BE366" s="249">
        <f>IF(N366="základná",J366,0)</f>
        <v>0</v>
      </c>
      <c r="BF366" s="249">
        <f>IF(N366="znížená",J366,0)</f>
        <v>0</v>
      </c>
      <c r="BG366" s="249">
        <f>IF(N366="zákl. prenesená",J366,0)</f>
        <v>0</v>
      </c>
      <c r="BH366" s="249">
        <f>IF(N366="zníž. prenesená",J366,0)</f>
        <v>0</v>
      </c>
      <c r="BI366" s="249">
        <f>IF(N366="nulová",J366,0)</f>
        <v>0</v>
      </c>
      <c r="BJ366" s="17" t="s">
        <v>154</v>
      </c>
      <c r="BK366" s="249">
        <f>ROUND(I366*H366,2)</f>
        <v>0</v>
      </c>
      <c r="BL366" s="17" t="s">
        <v>262</v>
      </c>
      <c r="BM366" s="248" t="s">
        <v>480</v>
      </c>
    </row>
    <row r="367" s="2" customFormat="1" ht="24" customHeight="1">
      <c r="A367" s="38"/>
      <c r="B367" s="39"/>
      <c r="C367" s="236" t="s">
        <v>481</v>
      </c>
      <c r="D367" s="236" t="s">
        <v>149</v>
      </c>
      <c r="E367" s="237" t="s">
        <v>482</v>
      </c>
      <c r="F367" s="238" t="s">
        <v>483</v>
      </c>
      <c r="G367" s="239" t="s">
        <v>355</v>
      </c>
      <c r="H367" s="240">
        <v>0.79500000000000004</v>
      </c>
      <c r="I367" s="241"/>
      <c r="J367" s="242">
        <f>ROUND(I367*H367,2)</f>
        <v>0</v>
      </c>
      <c r="K367" s="243"/>
      <c r="L367" s="44"/>
      <c r="M367" s="244" t="s">
        <v>1</v>
      </c>
      <c r="N367" s="245" t="s">
        <v>45</v>
      </c>
      <c r="O367" s="91"/>
      <c r="P367" s="246">
        <f>O367*H367</f>
        <v>0</v>
      </c>
      <c r="Q367" s="246">
        <v>0</v>
      </c>
      <c r="R367" s="246">
        <f>Q367*H367</f>
        <v>0</v>
      </c>
      <c r="S367" s="246">
        <v>0</v>
      </c>
      <c r="T367" s="247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48" t="s">
        <v>262</v>
      </c>
      <c r="AT367" s="248" t="s">
        <v>149</v>
      </c>
      <c r="AU367" s="248" t="s">
        <v>154</v>
      </c>
      <c r="AY367" s="17" t="s">
        <v>146</v>
      </c>
      <c r="BE367" s="249">
        <f>IF(N367="základná",J367,0)</f>
        <v>0</v>
      </c>
      <c r="BF367" s="249">
        <f>IF(N367="znížená",J367,0)</f>
        <v>0</v>
      </c>
      <c r="BG367" s="249">
        <f>IF(N367="zákl. prenesená",J367,0)</f>
        <v>0</v>
      </c>
      <c r="BH367" s="249">
        <f>IF(N367="zníž. prenesená",J367,0)</f>
        <v>0</v>
      </c>
      <c r="BI367" s="249">
        <f>IF(N367="nulová",J367,0)</f>
        <v>0</v>
      </c>
      <c r="BJ367" s="17" t="s">
        <v>154</v>
      </c>
      <c r="BK367" s="249">
        <f>ROUND(I367*H367,2)</f>
        <v>0</v>
      </c>
      <c r="BL367" s="17" t="s">
        <v>262</v>
      </c>
      <c r="BM367" s="248" t="s">
        <v>484</v>
      </c>
    </row>
    <row r="368" s="2" customFormat="1" ht="24" customHeight="1">
      <c r="A368" s="38"/>
      <c r="B368" s="39"/>
      <c r="C368" s="236" t="s">
        <v>485</v>
      </c>
      <c r="D368" s="236" t="s">
        <v>149</v>
      </c>
      <c r="E368" s="237" t="s">
        <v>486</v>
      </c>
      <c r="F368" s="238" t="s">
        <v>487</v>
      </c>
      <c r="G368" s="239" t="s">
        <v>355</v>
      </c>
      <c r="H368" s="240">
        <v>11.925000000000001</v>
      </c>
      <c r="I368" s="241"/>
      <c r="J368" s="242">
        <f>ROUND(I368*H368,2)</f>
        <v>0</v>
      </c>
      <c r="K368" s="243"/>
      <c r="L368" s="44"/>
      <c r="M368" s="244" t="s">
        <v>1</v>
      </c>
      <c r="N368" s="245" t="s">
        <v>45</v>
      </c>
      <c r="O368" s="91"/>
      <c r="P368" s="246">
        <f>O368*H368</f>
        <v>0</v>
      </c>
      <c r="Q368" s="246">
        <v>0</v>
      </c>
      <c r="R368" s="246">
        <f>Q368*H368</f>
        <v>0</v>
      </c>
      <c r="S368" s="246">
        <v>0</v>
      </c>
      <c r="T368" s="247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48" t="s">
        <v>262</v>
      </c>
      <c r="AT368" s="248" t="s">
        <v>149</v>
      </c>
      <c r="AU368" s="248" t="s">
        <v>154</v>
      </c>
      <c r="AY368" s="17" t="s">
        <v>146</v>
      </c>
      <c r="BE368" s="249">
        <f>IF(N368="základná",J368,0)</f>
        <v>0</v>
      </c>
      <c r="BF368" s="249">
        <f>IF(N368="znížená",J368,0)</f>
        <v>0</v>
      </c>
      <c r="BG368" s="249">
        <f>IF(N368="zákl. prenesená",J368,0)</f>
        <v>0</v>
      </c>
      <c r="BH368" s="249">
        <f>IF(N368="zníž. prenesená",J368,0)</f>
        <v>0</v>
      </c>
      <c r="BI368" s="249">
        <f>IF(N368="nulová",J368,0)</f>
        <v>0</v>
      </c>
      <c r="BJ368" s="17" t="s">
        <v>154</v>
      </c>
      <c r="BK368" s="249">
        <f>ROUND(I368*H368,2)</f>
        <v>0</v>
      </c>
      <c r="BL368" s="17" t="s">
        <v>262</v>
      </c>
      <c r="BM368" s="248" t="s">
        <v>488</v>
      </c>
    </row>
    <row r="369" s="14" customFormat="1">
      <c r="A369" s="14"/>
      <c r="B369" s="261"/>
      <c r="C369" s="262"/>
      <c r="D369" s="252" t="s">
        <v>163</v>
      </c>
      <c r="E369" s="262"/>
      <c r="F369" s="264" t="s">
        <v>489</v>
      </c>
      <c r="G369" s="262"/>
      <c r="H369" s="265">
        <v>11.925000000000001</v>
      </c>
      <c r="I369" s="266"/>
      <c r="J369" s="262"/>
      <c r="K369" s="262"/>
      <c r="L369" s="267"/>
      <c r="M369" s="268"/>
      <c r="N369" s="269"/>
      <c r="O369" s="269"/>
      <c r="P369" s="269"/>
      <c r="Q369" s="269"/>
      <c r="R369" s="269"/>
      <c r="S369" s="269"/>
      <c r="T369" s="270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71" t="s">
        <v>163</v>
      </c>
      <c r="AU369" s="271" t="s">
        <v>154</v>
      </c>
      <c r="AV369" s="14" t="s">
        <v>154</v>
      </c>
      <c r="AW369" s="14" t="s">
        <v>4</v>
      </c>
      <c r="AX369" s="14" t="s">
        <v>87</v>
      </c>
      <c r="AY369" s="271" t="s">
        <v>146</v>
      </c>
    </row>
    <row r="370" s="12" customFormat="1" ht="22.8" customHeight="1">
      <c r="A370" s="12"/>
      <c r="B370" s="220"/>
      <c r="C370" s="221"/>
      <c r="D370" s="222" t="s">
        <v>78</v>
      </c>
      <c r="E370" s="234" t="s">
        <v>490</v>
      </c>
      <c r="F370" s="234" t="s">
        <v>491</v>
      </c>
      <c r="G370" s="221"/>
      <c r="H370" s="221"/>
      <c r="I370" s="224"/>
      <c r="J370" s="235">
        <f>BK370</f>
        <v>0</v>
      </c>
      <c r="K370" s="221"/>
      <c r="L370" s="226"/>
      <c r="M370" s="227"/>
      <c r="N370" s="228"/>
      <c r="O370" s="228"/>
      <c r="P370" s="229">
        <f>SUM(P371:P373)</f>
        <v>0</v>
      </c>
      <c r="Q370" s="228"/>
      <c r="R370" s="229">
        <f>SUM(R371:R373)</f>
        <v>0</v>
      </c>
      <c r="S370" s="228"/>
      <c r="T370" s="230">
        <f>SUM(T371:T373)</f>
        <v>0.1077</v>
      </c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R370" s="231" t="s">
        <v>154</v>
      </c>
      <c r="AT370" s="232" t="s">
        <v>78</v>
      </c>
      <c r="AU370" s="232" t="s">
        <v>87</v>
      </c>
      <c r="AY370" s="231" t="s">
        <v>146</v>
      </c>
      <c r="BK370" s="233">
        <f>SUM(BK371:BK373)</f>
        <v>0</v>
      </c>
    </row>
    <row r="371" s="2" customFormat="1" ht="36" customHeight="1">
      <c r="A371" s="38"/>
      <c r="B371" s="39"/>
      <c r="C371" s="236" t="s">
        <v>492</v>
      </c>
      <c r="D371" s="236" t="s">
        <v>149</v>
      </c>
      <c r="E371" s="237" t="s">
        <v>493</v>
      </c>
      <c r="F371" s="238" t="s">
        <v>494</v>
      </c>
      <c r="G371" s="239" t="s">
        <v>387</v>
      </c>
      <c r="H371" s="240">
        <v>3</v>
      </c>
      <c r="I371" s="241"/>
      <c r="J371" s="242">
        <f>ROUND(I371*H371,2)</f>
        <v>0</v>
      </c>
      <c r="K371" s="243"/>
      <c r="L371" s="44"/>
      <c r="M371" s="244" t="s">
        <v>1</v>
      </c>
      <c r="N371" s="245" t="s">
        <v>45</v>
      </c>
      <c r="O371" s="91"/>
      <c r="P371" s="246">
        <f>O371*H371</f>
        <v>0</v>
      </c>
      <c r="Q371" s="246">
        <v>0</v>
      </c>
      <c r="R371" s="246">
        <f>Q371*H371</f>
        <v>0</v>
      </c>
      <c r="S371" s="246">
        <v>0.0019</v>
      </c>
      <c r="T371" s="247">
        <f>S371*H371</f>
        <v>0.0057000000000000002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248" t="s">
        <v>262</v>
      </c>
      <c r="AT371" s="248" t="s">
        <v>149</v>
      </c>
      <c r="AU371" s="248" t="s">
        <v>154</v>
      </c>
      <c r="AY371" s="17" t="s">
        <v>146</v>
      </c>
      <c r="BE371" s="249">
        <f>IF(N371="základná",J371,0)</f>
        <v>0</v>
      </c>
      <c r="BF371" s="249">
        <f>IF(N371="znížená",J371,0)</f>
        <v>0</v>
      </c>
      <c r="BG371" s="249">
        <f>IF(N371="zákl. prenesená",J371,0)</f>
        <v>0</v>
      </c>
      <c r="BH371" s="249">
        <f>IF(N371="zníž. prenesená",J371,0)</f>
        <v>0</v>
      </c>
      <c r="BI371" s="249">
        <f>IF(N371="nulová",J371,0)</f>
        <v>0</v>
      </c>
      <c r="BJ371" s="17" t="s">
        <v>154</v>
      </c>
      <c r="BK371" s="249">
        <f>ROUND(I371*H371,2)</f>
        <v>0</v>
      </c>
      <c r="BL371" s="17" t="s">
        <v>262</v>
      </c>
      <c r="BM371" s="248" t="s">
        <v>495</v>
      </c>
    </row>
    <row r="372" s="2" customFormat="1" ht="24" customHeight="1">
      <c r="A372" s="38"/>
      <c r="B372" s="39"/>
      <c r="C372" s="236" t="s">
        <v>496</v>
      </c>
      <c r="D372" s="236" t="s">
        <v>149</v>
      </c>
      <c r="E372" s="237" t="s">
        <v>497</v>
      </c>
      <c r="F372" s="238" t="s">
        <v>498</v>
      </c>
      <c r="G372" s="239" t="s">
        <v>152</v>
      </c>
      <c r="H372" s="240">
        <v>3</v>
      </c>
      <c r="I372" s="241"/>
      <c r="J372" s="242">
        <f>ROUND(I372*H372,2)</f>
        <v>0</v>
      </c>
      <c r="K372" s="243"/>
      <c r="L372" s="44"/>
      <c r="M372" s="244" t="s">
        <v>1</v>
      </c>
      <c r="N372" s="245" t="s">
        <v>45</v>
      </c>
      <c r="O372" s="91"/>
      <c r="P372" s="246">
        <f>O372*H372</f>
        <v>0</v>
      </c>
      <c r="Q372" s="246">
        <v>0</v>
      </c>
      <c r="R372" s="246">
        <f>Q372*H372</f>
        <v>0</v>
      </c>
      <c r="S372" s="246">
        <v>0</v>
      </c>
      <c r="T372" s="247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48" t="s">
        <v>262</v>
      </c>
      <c r="AT372" s="248" t="s">
        <v>149</v>
      </c>
      <c r="AU372" s="248" t="s">
        <v>154</v>
      </c>
      <c r="AY372" s="17" t="s">
        <v>146</v>
      </c>
      <c r="BE372" s="249">
        <f>IF(N372="základná",J372,0)</f>
        <v>0</v>
      </c>
      <c r="BF372" s="249">
        <f>IF(N372="znížená",J372,0)</f>
        <v>0</v>
      </c>
      <c r="BG372" s="249">
        <f>IF(N372="zákl. prenesená",J372,0)</f>
        <v>0</v>
      </c>
      <c r="BH372" s="249">
        <f>IF(N372="zníž. prenesená",J372,0)</f>
        <v>0</v>
      </c>
      <c r="BI372" s="249">
        <f>IF(N372="nulová",J372,0)</f>
        <v>0</v>
      </c>
      <c r="BJ372" s="17" t="s">
        <v>154</v>
      </c>
      <c r="BK372" s="249">
        <f>ROUND(I372*H372,2)</f>
        <v>0</v>
      </c>
      <c r="BL372" s="17" t="s">
        <v>262</v>
      </c>
      <c r="BM372" s="248" t="s">
        <v>499</v>
      </c>
    </row>
    <row r="373" s="2" customFormat="1" ht="16.5" customHeight="1">
      <c r="A373" s="38"/>
      <c r="B373" s="39"/>
      <c r="C373" s="236" t="s">
        <v>500</v>
      </c>
      <c r="D373" s="236" t="s">
        <v>149</v>
      </c>
      <c r="E373" s="237" t="s">
        <v>501</v>
      </c>
      <c r="F373" s="238" t="s">
        <v>502</v>
      </c>
      <c r="G373" s="239" t="s">
        <v>387</v>
      </c>
      <c r="H373" s="240">
        <v>102</v>
      </c>
      <c r="I373" s="241"/>
      <c r="J373" s="242">
        <f>ROUND(I373*H373,2)</f>
        <v>0</v>
      </c>
      <c r="K373" s="243"/>
      <c r="L373" s="44"/>
      <c r="M373" s="244" t="s">
        <v>1</v>
      </c>
      <c r="N373" s="245" t="s">
        <v>45</v>
      </c>
      <c r="O373" s="91"/>
      <c r="P373" s="246">
        <f>O373*H373</f>
        <v>0</v>
      </c>
      <c r="Q373" s="246">
        <v>0</v>
      </c>
      <c r="R373" s="246">
        <f>Q373*H373</f>
        <v>0</v>
      </c>
      <c r="S373" s="246">
        <v>0.001</v>
      </c>
      <c r="T373" s="247">
        <f>S373*H373</f>
        <v>0.10200000000000001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248" t="s">
        <v>262</v>
      </c>
      <c r="AT373" s="248" t="s">
        <v>149</v>
      </c>
      <c r="AU373" s="248" t="s">
        <v>154</v>
      </c>
      <c r="AY373" s="17" t="s">
        <v>146</v>
      </c>
      <c r="BE373" s="249">
        <f>IF(N373="základná",J373,0)</f>
        <v>0</v>
      </c>
      <c r="BF373" s="249">
        <f>IF(N373="znížená",J373,0)</f>
        <v>0</v>
      </c>
      <c r="BG373" s="249">
        <f>IF(N373="zákl. prenesená",J373,0)</f>
        <v>0</v>
      </c>
      <c r="BH373" s="249">
        <f>IF(N373="zníž. prenesená",J373,0)</f>
        <v>0</v>
      </c>
      <c r="BI373" s="249">
        <f>IF(N373="nulová",J373,0)</f>
        <v>0</v>
      </c>
      <c r="BJ373" s="17" t="s">
        <v>154</v>
      </c>
      <c r="BK373" s="249">
        <f>ROUND(I373*H373,2)</f>
        <v>0</v>
      </c>
      <c r="BL373" s="17" t="s">
        <v>262</v>
      </c>
      <c r="BM373" s="248" t="s">
        <v>503</v>
      </c>
    </row>
    <row r="374" s="12" customFormat="1" ht="22.8" customHeight="1">
      <c r="A374" s="12"/>
      <c r="B374" s="220"/>
      <c r="C374" s="221"/>
      <c r="D374" s="222" t="s">
        <v>78</v>
      </c>
      <c r="E374" s="234" t="s">
        <v>504</v>
      </c>
      <c r="F374" s="234" t="s">
        <v>505</v>
      </c>
      <c r="G374" s="221"/>
      <c r="H374" s="221"/>
      <c r="I374" s="224"/>
      <c r="J374" s="235">
        <f>BK374</f>
        <v>0</v>
      </c>
      <c r="K374" s="221"/>
      <c r="L374" s="226"/>
      <c r="M374" s="227"/>
      <c r="N374" s="228"/>
      <c r="O374" s="228"/>
      <c r="P374" s="229">
        <f>SUM(P375:P376)</f>
        <v>0</v>
      </c>
      <c r="Q374" s="228"/>
      <c r="R374" s="229">
        <f>SUM(R375:R376)</f>
        <v>0.031620000000000002</v>
      </c>
      <c r="S374" s="228"/>
      <c r="T374" s="230">
        <f>SUM(T375:T376)</f>
        <v>0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231" t="s">
        <v>154</v>
      </c>
      <c r="AT374" s="232" t="s">
        <v>78</v>
      </c>
      <c r="AU374" s="232" t="s">
        <v>87</v>
      </c>
      <c r="AY374" s="231" t="s">
        <v>146</v>
      </c>
      <c r="BK374" s="233">
        <f>SUM(BK375:BK376)</f>
        <v>0</v>
      </c>
    </row>
    <row r="375" s="2" customFormat="1" ht="24" customHeight="1">
      <c r="A375" s="38"/>
      <c r="B375" s="39"/>
      <c r="C375" s="236" t="s">
        <v>506</v>
      </c>
      <c r="D375" s="236" t="s">
        <v>149</v>
      </c>
      <c r="E375" s="237" t="s">
        <v>507</v>
      </c>
      <c r="F375" s="238" t="s">
        <v>508</v>
      </c>
      <c r="G375" s="239" t="s">
        <v>387</v>
      </c>
      <c r="H375" s="240">
        <v>102</v>
      </c>
      <c r="I375" s="241"/>
      <c r="J375" s="242">
        <f>ROUND(I375*H375,2)</f>
        <v>0</v>
      </c>
      <c r="K375" s="243"/>
      <c r="L375" s="44"/>
      <c r="M375" s="244" t="s">
        <v>1</v>
      </c>
      <c r="N375" s="245" t="s">
        <v>45</v>
      </c>
      <c r="O375" s="91"/>
      <c r="P375" s="246">
        <f>O375*H375</f>
        <v>0</v>
      </c>
      <c r="Q375" s="246">
        <v>0</v>
      </c>
      <c r="R375" s="246">
        <f>Q375*H375</f>
        <v>0</v>
      </c>
      <c r="S375" s="246">
        <v>0</v>
      </c>
      <c r="T375" s="247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48" t="s">
        <v>262</v>
      </c>
      <c r="AT375" s="248" t="s">
        <v>149</v>
      </c>
      <c r="AU375" s="248" t="s">
        <v>154</v>
      </c>
      <c r="AY375" s="17" t="s">
        <v>146</v>
      </c>
      <c r="BE375" s="249">
        <f>IF(N375="základná",J375,0)</f>
        <v>0</v>
      </c>
      <c r="BF375" s="249">
        <f>IF(N375="znížená",J375,0)</f>
        <v>0</v>
      </c>
      <c r="BG375" s="249">
        <f>IF(N375="zákl. prenesená",J375,0)</f>
        <v>0</v>
      </c>
      <c r="BH375" s="249">
        <f>IF(N375="zníž. prenesená",J375,0)</f>
        <v>0</v>
      </c>
      <c r="BI375" s="249">
        <f>IF(N375="nulová",J375,0)</f>
        <v>0</v>
      </c>
      <c r="BJ375" s="17" t="s">
        <v>154</v>
      </c>
      <c r="BK375" s="249">
        <f>ROUND(I375*H375,2)</f>
        <v>0</v>
      </c>
      <c r="BL375" s="17" t="s">
        <v>262</v>
      </c>
      <c r="BM375" s="248" t="s">
        <v>509</v>
      </c>
    </row>
    <row r="376" s="2" customFormat="1" ht="24" customHeight="1">
      <c r="A376" s="38"/>
      <c r="B376" s="39"/>
      <c r="C376" s="283" t="s">
        <v>510</v>
      </c>
      <c r="D376" s="283" t="s">
        <v>438</v>
      </c>
      <c r="E376" s="284" t="s">
        <v>511</v>
      </c>
      <c r="F376" s="285" t="s">
        <v>512</v>
      </c>
      <c r="G376" s="286" t="s">
        <v>387</v>
      </c>
      <c r="H376" s="287">
        <v>102</v>
      </c>
      <c r="I376" s="288"/>
      <c r="J376" s="289">
        <f>ROUND(I376*H376,2)</f>
        <v>0</v>
      </c>
      <c r="K376" s="290"/>
      <c r="L376" s="291"/>
      <c r="M376" s="294" t="s">
        <v>1</v>
      </c>
      <c r="N376" s="295" t="s">
        <v>45</v>
      </c>
      <c r="O376" s="296"/>
      <c r="P376" s="297">
        <f>O376*H376</f>
        <v>0</v>
      </c>
      <c r="Q376" s="297">
        <v>0.00031</v>
      </c>
      <c r="R376" s="297">
        <f>Q376*H376</f>
        <v>0.031620000000000002</v>
      </c>
      <c r="S376" s="297">
        <v>0</v>
      </c>
      <c r="T376" s="298">
        <f>S376*H376</f>
        <v>0</v>
      </c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R376" s="248" t="s">
        <v>362</v>
      </c>
      <c r="AT376" s="248" t="s">
        <v>438</v>
      </c>
      <c r="AU376" s="248" t="s">
        <v>154</v>
      </c>
      <c r="AY376" s="17" t="s">
        <v>146</v>
      </c>
      <c r="BE376" s="249">
        <f>IF(N376="základná",J376,0)</f>
        <v>0</v>
      </c>
      <c r="BF376" s="249">
        <f>IF(N376="znížená",J376,0)</f>
        <v>0</v>
      </c>
      <c r="BG376" s="249">
        <f>IF(N376="zákl. prenesená",J376,0)</f>
        <v>0</v>
      </c>
      <c r="BH376" s="249">
        <f>IF(N376="zníž. prenesená",J376,0)</f>
        <v>0</v>
      </c>
      <c r="BI376" s="249">
        <f>IF(N376="nulová",J376,0)</f>
        <v>0</v>
      </c>
      <c r="BJ376" s="17" t="s">
        <v>154</v>
      </c>
      <c r="BK376" s="249">
        <f>ROUND(I376*H376,2)</f>
        <v>0</v>
      </c>
      <c r="BL376" s="17" t="s">
        <v>262</v>
      </c>
      <c r="BM376" s="248" t="s">
        <v>513</v>
      </c>
    </row>
    <row r="377" s="2" customFormat="1" ht="6.96" customHeight="1">
      <c r="A377" s="38"/>
      <c r="B377" s="66"/>
      <c r="C377" s="67"/>
      <c r="D377" s="67"/>
      <c r="E377" s="67"/>
      <c r="F377" s="67"/>
      <c r="G377" s="67"/>
      <c r="H377" s="67"/>
      <c r="I377" s="183"/>
      <c r="J377" s="67"/>
      <c r="K377" s="67"/>
      <c r="L377" s="44"/>
      <c r="M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</row>
  </sheetData>
  <sheetProtection sheet="1" autoFilter="0" formatColumns="0" formatRows="0" objects="1" scenarios="1" spinCount="100000" saltValue="o8xXxCFNN17HIP2NisHyh6KZGst9cMYtOqzXqd05CPSkfEENM1E/a8G2ayBsYpK3zrzV6dBhatcgHIqFvVucig==" hashValue="9QR2TxENKdpIPVv/giz8+NbKku+/zyG+7ML/4Vg01N8FD9MfZlb0xxZkCtTz5xe1oaIWjqqDjAlSpz60uD48hA==" algorithmName="SHA-512" password="CC35"/>
  <autoFilter ref="C123:K376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36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79</v>
      </c>
    </row>
    <row r="4" s="1" customFormat="1" ht="24.96" customHeight="1">
      <c r="B4" s="20"/>
      <c r="D4" s="140" t="s">
        <v>116</v>
      </c>
      <c r="I4" s="136"/>
      <c r="L4" s="20"/>
      <c r="M4" s="141" t="s">
        <v>9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15</v>
      </c>
      <c r="I6" s="136"/>
      <c r="L6" s="20"/>
    </row>
    <row r="7" s="1" customFormat="1" ht="16.5" customHeight="1">
      <c r="B7" s="20"/>
      <c r="E7" s="143" t="str">
        <f>'Rekapitulácia stavby'!K6</f>
        <v>Obnova bytového domu na ulici Stromová č. 20-22, 040 01 Košice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117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514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17</v>
      </c>
      <c r="E11" s="38"/>
      <c r="F11" s="146" t="s">
        <v>1</v>
      </c>
      <c r="G11" s="38"/>
      <c r="H11" s="38"/>
      <c r="I11" s="147" t="s">
        <v>18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19</v>
      </c>
      <c r="E12" s="38"/>
      <c r="F12" s="146" t="s">
        <v>25</v>
      </c>
      <c r="G12" s="38"/>
      <c r="H12" s="38"/>
      <c r="I12" s="147" t="s">
        <v>21</v>
      </c>
      <c r="J12" s="148" t="str">
        <f>'Rekapitulácia stavby'!AN8</f>
        <v>13.4.2019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23</v>
      </c>
      <c r="E14" s="38"/>
      <c r="F14" s="38"/>
      <c r="G14" s="38"/>
      <c r="H14" s="38"/>
      <c r="I14" s="147" t="s">
        <v>24</v>
      </c>
      <c r="J14" s="146" t="str">
        <f>IF('Rekapitulácia stavby'!AN10="","",'Rekapitulácia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tr">
        <f>IF('Rekapitulácia stavby'!E11="","",'Rekapitulácia stavby'!E11)</f>
        <v xml:space="preserve"> </v>
      </c>
      <c r="F15" s="38"/>
      <c r="G15" s="38"/>
      <c r="H15" s="38"/>
      <c r="I15" s="147" t="s">
        <v>26</v>
      </c>
      <c r="J15" s="146" t="str">
        <f>IF('Rekapitulácia stavby'!AN11="","",'Rekapitulácia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27</v>
      </c>
      <c r="E17" s="38"/>
      <c r="F17" s="38"/>
      <c r="G17" s="38"/>
      <c r="H17" s="38"/>
      <c r="I17" s="147" t="s">
        <v>24</v>
      </c>
      <c r="J17" s="33" t="str">
        <f>'Rekapitulácia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6"/>
      <c r="G18" s="146"/>
      <c r="H18" s="146"/>
      <c r="I18" s="147" t="s">
        <v>26</v>
      </c>
      <c r="J18" s="33" t="str">
        <f>'Rekapitulácia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29</v>
      </c>
      <c r="E20" s="38"/>
      <c r="F20" s="38"/>
      <c r="G20" s="38"/>
      <c r="H20" s="38"/>
      <c r="I20" s="147" t="s">
        <v>24</v>
      </c>
      <c r="J20" s="146" t="str">
        <f>IF('Rekapitulácia stavby'!AN16="","",'Rekapitulácia stavby'!AN16)</f>
        <v>50452894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tr">
        <f>IF('Rekapitulácia stavby'!E17="","",'Rekapitulácia stavby'!E17)</f>
        <v>Ing. Jaroslav Vojtuš, CSc., projekt4you plus, s.r.</v>
      </c>
      <c r="F21" s="38"/>
      <c r="G21" s="38"/>
      <c r="H21" s="38"/>
      <c r="I21" s="147" t="s">
        <v>26</v>
      </c>
      <c r="J21" s="146" t="str">
        <f>IF('Rekapitulácia stavby'!AN17="","",'Rekapitulácia stavby'!AN17)</f>
        <v>2120328760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34</v>
      </c>
      <c r="E23" s="38"/>
      <c r="F23" s="38"/>
      <c r="G23" s="38"/>
      <c r="H23" s="38"/>
      <c r="I23" s="147" t="s">
        <v>24</v>
      </c>
      <c r="J23" s="146" t="str">
        <f>IF('Rekapitulácia stavby'!AN19="","",'Rekapitulácia stavby'!AN19)</f>
        <v>47 894 431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IF('Rekapitulácia stavby'!E20="","",'Rekapitulácia stavby'!E20)</f>
        <v>Ing. Branislav VÁRKOLY, EaCP s.r.o.</v>
      </c>
      <c r="F24" s="38"/>
      <c r="G24" s="38"/>
      <c r="H24" s="38"/>
      <c r="I24" s="147" t="s">
        <v>26</v>
      </c>
      <c r="J24" s="146" t="str">
        <f>IF('Rekapitulácia stavby'!AN20="","",'Rekapitulácia stavby'!AN20)</f>
        <v>2024134937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38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39</v>
      </c>
      <c r="E30" s="38"/>
      <c r="F30" s="38"/>
      <c r="G30" s="38"/>
      <c r="H30" s="38"/>
      <c r="I30" s="144"/>
      <c r="J30" s="157">
        <f>ROUND(J126,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41</v>
      </c>
      <c r="G32" s="38"/>
      <c r="H32" s="38"/>
      <c r="I32" s="159" t="s">
        <v>40</v>
      </c>
      <c r="J32" s="158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43</v>
      </c>
      <c r="E33" s="142" t="s">
        <v>44</v>
      </c>
      <c r="F33" s="161">
        <f>ROUND((SUM(BE126:BE224)),  2)</f>
        <v>0</v>
      </c>
      <c r="G33" s="38"/>
      <c r="H33" s="38"/>
      <c r="I33" s="162">
        <v>0.20000000000000001</v>
      </c>
      <c r="J33" s="161">
        <f>ROUND(((SUM(BE126:BE224))*I33),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45</v>
      </c>
      <c r="F34" s="161">
        <f>ROUND((SUM(BF126:BF224)),  2)</f>
        <v>0</v>
      </c>
      <c r="G34" s="38"/>
      <c r="H34" s="38"/>
      <c r="I34" s="162">
        <v>0.20000000000000001</v>
      </c>
      <c r="J34" s="161">
        <f>ROUND(((SUM(BF126:BF224))*I34),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46</v>
      </c>
      <c r="F35" s="161">
        <f>ROUND((SUM(BG126:BG224)),  2)</f>
        <v>0</v>
      </c>
      <c r="G35" s="38"/>
      <c r="H35" s="38"/>
      <c r="I35" s="162">
        <v>0.20000000000000001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47</v>
      </c>
      <c r="F36" s="161">
        <f>ROUND((SUM(BH126:BH224)),  2)</f>
        <v>0</v>
      </c>
      <c r="G36" s="38"/>
      <c r="H36" s="38"/>
      <c r="I36" s="162">
        <v>0.20000000000000001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48</v>
      </c>
      <c r="F37" s="161">
        <f>ROUND((SUM(BI126:BI224)),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49</v>
      </c>
      <c r="E39" s="165"/>
      <c r="F39" s="165"/>
      <c r="G39" s="166" t="s">
        <v>50</v>
      </c>
      <c r="H39" s="167" t="s">
        <v>51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52</v>
      </c>
      <c r="E50" s="172"/>
      <c r="F50" s="172"/>
      <c r="G50" s="171" t="s">
        <v>53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54</v>
      </c>
      <c r="E61" s="175"/>
      <c r="F61" s="176" t="s">
        <v>55</v>
      </c>
      <c r="G61" s="174" t="s">
        <v>54</v>
      </c>
      <c r="H61" s="175"/>
      <c r="I61" s="177"/>
      <c r="J61" s="178" t="s">
        <v>55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56</v>
      </c>
      <c r="E65" s="179"/>
      <c r="F65" s="179"/>
      <c r="G65" s="171" t="s">
        <v>57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54</v>
      </c>
      <c r="E76" s="175"/>
      <c r="F76" s="176" t="s">
        <v>55</v>
      </c>
      <c r="G76" s="174" t="s">
        <v>54</v>
      </c>
      <c r="H76" s="175"/>
      <c r="I76" s="177"/>
      <c r="J76" s="178" t="s">
        <v>55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119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Obnova bytového domu na ulici Stromová č. 20-22, 040 01 Košice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117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2019/014-02 - Sanácia balkónov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 xml:space="preserve"> </v>
      </c>
      <c r="G89" s="40"/>
      <c r="H89" s="40"/>
      <c r="I89" s="147" t="s">
        <v>21</v>
      </c>
      <c r="J89" s="79" t="str">
        <f>IF(J12="","",J12)</f>
        <v>13.4.2019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58.2" customHeight="1">
      <c r="A91" s="38"/>
      <c r="B91" s="39"/>
      <c r="C91" s="32" t="s">
        <v>23</v>
      </c>
      <c r="D91" s="40"/>
      <c r="E91" s="40"/>
      <c r="F91" s="27" t="str">
        <f>E15</f>
        <v xml:space="preserve"> </v>
      </c>
      <c r="G91" s="40"/>
      <c r="H91" s="40"/>
      <c r="I91" s="147" t="s">
        <v>29</v>
      </c>
      <c r="J91" s="36" t="str">
        <f>E21</f>
        <v>Ing. Jaroslav Vojtuš, CSc., projekt4you plus, s.r.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3.0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147" t="s">
        <v>34</v>
      </c>
      <c r="J92" s="36" t="str">
        <f>E24</f>
        <v>Ing. Branislav VÁRKOLY, EaCP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120</v>
      </c>
      <c r="D94" s="189"/>
      <c r="E94" s="189"/>
      <c r="F94" s="189"/>
      <c r="G94" s="189"/>
      <c r="H94" s="189"/>
      <c r="I94" s="190"/>
      <c r="J94" s="191" t="s">
        <v>121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122</v>
      </c>
      <c r="D96" s="40"/>
      <c r="E96" s="40"/>
      <c r="F96" s="40"/>
      <c r="G96" s="40"/>
      <c r="H96" s="40"/>
      <c r="I96" s="144"/>
      <c r="J96" s="110">
        <f>J126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123</v>
      </c>
    </row>
    <row r="97" s="9" customFormat="1" ht="24.96" customHeight="1">
      <c r="A97" s="9"/>
      <c r="B97" s="193"/>
      <c r="C97" s="194"/>
      <c r="D97" s="195" t="s">
        <v>124</v>
      </c>
      <c r="E97" s="196"/>
      <c r="F97" s="196"/>
      <c r="G97" s="196"/>
      <c r="H97" s="196"/>
      <c r="I97" s="197"/>
      <c r="J97" s="198">
        <f>J127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515</v>
      </c>
      <c r="E98" s="203"/>
      <c r="F98" s="203"/>
      <c r="G98" s="203"/>
      <c r="H98" s="203"/>
      <c r="I98" s="204"/>
      <c r="J98" s="205">
        <f>J128</f>
        <v>0</v>
      </c>
      <c r="K98" s="201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516</v>
      </c>
      <c r="E99" s="203"/>
      <c r="F99" s="203"/>
      <c r="G99" s="203"/>
      <c r="H99" s="203"/>
      <c r="I99" s="204"/>
      <c r="J99" s="205">
        <f>J133</f>
        <v>0</v>
      </c>
      <c r="K99" s="201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125</v>
      </c>
      <c r="E100" s="203"/>
      <c r="F100" s="203"/>
      <c r="G100" s="203"/>
      <c r="H100" s="203"/>
      <c r="I100" s="204"/>
      <c r="J100" s="205">
        <f>J137</f>
        <v>0</v>
      </c>
      <c r="K100" s="201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126</v>
      </c>
      <c r="E101" s="203"/>
      <c r="F101" s="203"/>
      <c r="G101" s="203"/>
      <c r="H101" s="203"/>
      <c r="I101" s="204"/>
      <c r="J101" s="205">
        <f>J167</f>
        <v>0</v>
      </c>
      <c r="K101" s="201"/>
      <c r="L101" s="20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127</v>
      </c>
      <c r="E102" s="203"/>
      <c r="F102" s="203"/>
      <c r="G102" s="203"/>
      <c r="H102" s="203"/>
      <c r="I102" s="204"/>
      <c r="J102" s="205">
        <f>J189</f>
        <v>0</v>
      </c>
      <c r="K102" s="201"/>
      <c r="L102" s="20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93"/>
      <c r="C103" s="194"/>
      <c r="D103" s="195" t="s">
        <v>128</v>
      </c>
      <c r="E103" s="196"/>
      <c r="F103" s="196"/>
      <c r="G103" s="196"/>
      <c r="H103" s="196"/>
      <c r="I103" s="197"/>
      <c r="J103" s="198">
        <f>J194</f>
        <v>0</v>
      </c>
      <c r="K103" s="194"/>
      <c r="L103" s="19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200"/>
      <c r="C104" s="201"/>
      <c r="D104" s="202" t="s">
        <v>129</v>
      </c>
      <c r="E104" s="203"/>
      <c r="F104" s="203"/>
      <c r="G104" s="203"/>
      <c r="H104" s="203"/>
      <c r="I104" s="204"/>
      <c r="J104" s="205">
        <f>J195</f>
        <v>0</v>
      </c>
      <c r="K104" s="201"/>
      <c r="L104" s="20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0"/>
      <c r="C105" s="201"/>
      <c r="D105" s="202" t="s">
        <v>130</v>
      </c>
      <c r="E105" s="203"/>
      <c r="F105" s="203"/>
      <c r="G105" s="203"/>
      <c r="H105" s="203"/>
      <c r="I105" s="204"/>
      <c r="J105" s="205">
        <f>J198</f>
        <v>0</v>
      </c>
      <c r="K105" s="201"/>
      <c r="L105" s="20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0"/>
      <c r="C106" s="201"/>
      <c r="D106" s="202" t="s">
        <v>517</v>
      </c>
      <c r="E106" s="203"/>
      <c r="F106" s="203"/>
      <c r="G106" s="203"/>
      <c r="H106" s="203"/>
      <c r="I106" s="204"/>
      <c r="J106" s="205">
        <f>J207</f>
        <v>0</v>
      </c>
      <c r="K106" s="201"/>
      <c r="L106" s="20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144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183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186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132</v>
      </c>
      <c r="D113" s="40"/>
      <c r="E113" s="40"/>
      <c r="F113" s="40"/>
      <c r="G113" s="40"/>
      <c r="H113" s="40"/>
      <c r="I113" s="144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144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15</v>
      </c>
      <c r="D115" s="40"/>
      <c r="E115" s="40"/>
      <c r="F115" s="40"/>
      <c r="G115" s="40"/>
      <c r="H115" s="40"/>
      <c r="I115" s="144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87" t="str">
        <f>E7</f>
        <v>Obnova bytového domu na ulici Stromová č. 20-22, 040 01 Košice</v>
      </c>
      <c r="F116" s="32"/>
      <c r="G116" s="32"/>
      <c r="H116" s="32"/>
      <c r="I116" s="144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117</v>
      </c>
      <c r="D117" s="40"/>
      <c r="E117" s="40"/>
      <c r="F117" s="40"/>
      <c r="G117" s="40"/>
      <c r="H117" s="40"/>
      <c r="I117" s="144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76" t="str">
        <f>E9</f>
        <v>2019/014-02 - Sanácia balkónov</v>
      </c>
      <c r="F118" s="40"/>
      <c r="G118" s="40"/>
      <c r="H118" s="40"/>
      <c r="I118" s="144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144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19</v>
      </c>
      <c r="D120" s="40"/>
      <c r="E120" s="40"/>
      <c r="F120" s="27" t="str">
        <f>F12</f>
        <v xml:space="preserve"> </v>
      </c>
      <c r="G120" s="40"/>
      <c r="H120" s="40"/>
      <c r="I120" s="147" t="s">
        <v>21</v>
      </c>
      <c r="J120" s="79" t="str">
        <f>IF(J12="","",J12)</f>
        <v>13.4.2019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144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58.2" customHeight="1">
      <c r="A122" s="38"/>
      <c r="B122" s="39"/>
      <c r="C122" s="32" t="s">
        <v>23</v>
      </c>
      <c r="D122" s="40"/>
      <c r="E122" s="40"/>
      <c r="F122" s="27" t="str">
        <f>E15</f>
        <v xml:space="preserve"> </v>
      </c>
      <c r="G122" s="40"/>
      <c r="H122" s="40"/>
      <c r="I122" s="147" t="s">
        <v>29</v>
      </c>
      <c r="J122" s="36" t="str">
        <f>E21</f>
        <v>Ing. Jaroslav Vojtuš, CSc., projekt4you plus, s.r.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43.05" customHeight="1">
      <c r="A123" s="38"/>
      <c r="B123" s="39"/>
      <c r="C123" s="32" t="s">
        <v>27</v>
      </c>
      <c r="D123" s="40"/>
      <c r="E123" s="40"/>
      <c r="F123" s="27" t="str">
        <f>IF(E18="","",E18)</f>
        <v>Vyplň údaj</v>
      </c>
      <c r="G123" s="40"/>
      <c r="H123" s="40"/>
      <c r="I123" s="147" t="s">
        <v>34</v>
      </c>
      <c r="J123" s="36" t="str">
        <f>E24</f>
        <v>Ing. Branislav VÁRKOLY, EaCP s.r.o.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40"/>
      <c r="D124" s="40"/>
      <c r="E124" s="40"/>
      <c r="F124" s="40"/>
      <c r="G124" s="40"/>
      <c r="H124" s="40"/>
      <c r="I124" s="144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1" customFormat="1" ht="29.28" customHeight="1">
      <c r="A125" s="207"/>
      <c r="B125" s="208"/>
      <c r="C125" s="209" t="s">
        <v>133</v>
      </c>
      <c r="D125" s="210" t="s">
        <v>64</v>
      </c>
      <c r="E125" s="210" t="s">
        <v>60</v>
      </c>
      <c r="F125" s="210" t="s">
        <v>61</v>
      </c>
      <c r="G125" s="210" t="s">
        <v>134</v>
      </c>
      <c r="H125" s="210" t="s">
        <v>135</v>
      </c>
      <c r="I125" s="211" t="s">
        <v>136</v>
      </c>
      <c r="J125" s="212" t="s">
        <v>121</v>
      </c>
      <c r="K125" s="213" t="s">
        <v>137</v>
      </c>
      <c r="L125" s="214"/>
      <c r="M125" s="100" t="s">
        <v>1</v>
      </c>
      <c r="N125" s="101" t="s">
        <v>43</v>
      </c>
      <c r="O125" s="101" t="s">
        <v>138</v>
      </c>
      <c r="P125" s="101" t="s">
        <v>139</v>
      </c>
      <c r="Q125" s="101" t="s">
        <v>140</v>
      </c>
      <c r="R125" s="101" t="s">
        <v>141</v>
      </c>
      <c r="S125" s="101" t="s">
        <v>142</v>
      </c>
      <c r="T125" s="102" t="s">
        <v>143</v>
      </c>
      <c r="U125" s="207"/>
      <c r="V125" s="207"/>
      <c r="W125" s="207"/>
      <c r="X125" s="207"/>
      <c r="Y125" s="207"/>
      <c r="Z125" s="207"/>
      <c r="AA125" s="207"/>
      <c r="AB125" s="207"/>
      <c r="AC125" s="207"/>
      <c r="AD125" s="207"/>
      <c r="AE125" s="207"/>
    </row>
    <row r="126" s="2" customFormat="1" ht="22.8" customHeight="1">
      <c r="A126" s="38"/>
      <c r="B126" s="39"/>
      <c r="C126" s="107" t="s">
        <v>122</v>
      </c>
      <c r="D126" s="40"/>
      <c r="E126" s="40"/>
      <c r="F126" s="40"/>
      <c r="G126" s="40"/>
      <c r="H126" s="40"/>
      <c r="I126" s="144"/>
      <c r="J126" s="215">
        <f>BK126</f>
        <v>0</v>
      </c>
      <c r="K126" s="40"/>
      <c r="L126" s="44"/>
      <c r="M126" s="103"/>
      <c r="N126" s="216"/>
      <c r="O126" s="104"/>
      <c r="P126" s="217">
        <f>P127+P194</f>
        <v>0</v>
      </c>
      <c r="Q126" s="104"/>
      <c r="R126" s="217">
        <f>R127+R194</f>
        <v>8.0886717499999996</v>
      </c>
      <c r="S126" s="104"/>
      <c r="T126" s="218">
        <f>T127+T194</f>
        <v>16.394525000000002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78</v>
      </c>
      <c r="AU126" s="17" t="s">
        <v>123</v>
      </c>
      <c r="BK126" s="219">
        <f>BK127+BK194</f>
        <v>0</v>
      </c>
    </row>
    <row r="127" s="12" customFormat="1" ht="25.92" customHeight="1">
      <c r="A127" s="12"/>
      <c r="B127" s="220"/>
      <c r="C127" s="221"/>
      <c r="D127" s="222" t="s">
        <v>78</v>
      </c>
      <c r="E127" s="223" t="s">
        <v>144</v>
      </c>
      <c r="F127" s="223" t="s">
        <v>145</v>
      </c>
      <c r="G127" s="221"/>
      <c r="H127" s="221"/>
      <c r="I127" s="224"/>
      <c r="J127" s="225">
        <f>BK127</f>
        <v>0</v>
      </c>
      <c r="K127" s="221"/>
      <c r="L127" s="226"/>
      <c r="M127" s="227"/>
      <c r="N127" s="228"/>
      <c r="O127" s="228"/>
      <c r="P127" s="229">
        <f>P128+P133+P137+P167+P189</f>
        <v>0</v>
      </c>
      <c r="Q127" s="228"/>
      <c r="R127" s="229">
        <f>R128+R133+R137+R167+R189</f>
        <v>4.0435954999999995</v>
      </c>
      <c r="S127" s="228"/>
      <c r="T127" s="230">
        <f>T128+T133+T137+T167+T189</f>
        <v>16.364525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31" t="s">
        <v>87</v>
      </c>
      <c r="AT127" s="232" t="s">
        <v>78</v>
      </c>
      <c r="AU127" s="232" t="s">
        <v>79</v>
      </c>
      <c r="AY127" s="231" t="s">
        <v>146</v>
      </c>
      <c r="BK127" s="233">
        <f>BK128+BK133+BK137+BK167+BK189</f>
        <v>0</v>
      </c>
    </row>
    <row r="128" s="12" customFormat="1" ht="22.8" customHeight="1">
      <c r="A128" s="12"/>
      <c r="B128" s="220"/>
      <c r="C128" s="221"/>
      <c r="D128" s="222" t="s">
        <v>78</v>
      </c>
      <c r="E128" s="234" t="s">
        <v>159</v>
      </c>
      <c r="F128" s="234" t="s">
        <v>518</v>
      </c>
      <c r="G128" s="221"/>
      <c r="H128" s="221"/>
      <c r="I128" s="224"/>
      <c r="J128" s="235">
        <f>BK128</f>
        <v>0</v>
      </c>
      <c r="K128" s="221"/>
      <c r="L128" s="226"/>
      <c r="M128" s="227"/>
      <c r="N128" s="228"/>
      <c r="O128" s="228"/>
      <c r="P128" s="229">
        <f>SUM(P129:P132)</f>
        <v>0</v>
      </c>
      <c r="Q128" s="228"/>
      <c r="R128" s="229">
        <f>SUM(R129:R132)</f>
        <v>0.013014</v>
      </c>
      <c r="S128" s="228"/>
      <c r="T128" s="230">
        <f>SUM(T129:T132)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31" t="s">
        <v>87</v>
      </c>
      <c r="AT128" s="232" t="s">
        <v>78</v>
      </c>
      <c r="AU128" s="232" t="s">
        <v>87</v>
      </c>
      <c r="AY128" s="231" t="s">
        <v>146</v>
      </c>
      <c r="BK128" s="233">
        <f>SUM(BK129:BK132)</f>
        <v>0</v>
      </c>
    </row>
    <row r="129" s="2" customFormat="1" ht="24" customHeight="1">
      <c r="A129" s="38"/>
      <c r="B129" s="39"/>
      <c r="C129" s="236" t="s">
        <v>87</v>
      </c>
      <c r="D129" s="236" t="s">
        <v>149</v>
      </c>
      <c r="E129" s="237" t="s">
        <v>519</v>
      </c>
      <c r="F129" s="238" t="s">
        <v>520</v>
      </c>
      <c r="G129" s="239" t="s">
        <v>152</v>
      </c>
      <c r="H129" s="240">
        <v>2.7000000000000002</v>
      </c>
      <c r="I129" s="241"/>
      <c r="J129" s="242">
        <f>ROUND(I129*H129,2)</f>
        <v>0</v>
      </c>
      <c r="K129" s="243"/>
      <c r="L129" s="44"/>
      <c r="M129" s="244" t="s">
        <v>1</v>
      </c>
      <c r="N129" s="245" t="s">
        <v>45</v>
      </c>
      <c r="O129" s="91"/>
      <c r="P129" s="246">
        <f>O129*H129</f>
        <v>0</v>
      </c>
      <c r="Q129" s="246">
        <v>0.0048199999999999996</v>
      </c>
      <c r="R129" s="246">
        <f>Q129*H129</f>
        <v>0.013014</v>
      </c>
      <c r="S129" s="246">
        <v>0</v>
      </c>
      <c r="T129" s="247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48" t="s">
        <v>153</v>
      </c>
      <c r="AT129" s="248" t="s">
        <v>149</v>
      </c>
      <c r="AU129" s="248" t="s">
        <v>154</v>
      </c>
      <c r="AY129" s="17" t="s">
        <v>146</v>
      </c>
      <c r="BE129" s="249">
        <f>IF(N129="základná",J129,0)</f>
        <v>0</v>
      </c>
      <c r="BF129" s="249">
        <f>IF(N129="znížená",J129,0)</f>
        <v>0</v>
      </c>
      <c r="BG129" s="249">
        <f>IF(N129="zákl. prenesená",J129,0)</f>
        <v>0</v>
      </c>
      <c r="BH129" s="249">
        <f>IF(N129="zníž. prenesená",J129,0)</f>
        <v>0</v>
      </c>
      <c r="BI129" s="249">
        <f>IF(N129="nulová",J129,0)</f>
        <v>0</v>
      </c>
      <c r="BJ129" s="17" t="s">
        <v>154</v>
      </c>
      <c r="BK129" s="249">
        <f>ROUND(I129*H129,2)</f>
        <v>0</v>
      </c>
      <c r="BL129" s="17" t="s">
        <v>153</v>
      </c>
      <c r="BM129" s="248" t="s">
        <v>521</v>
      </c>
    </row>
    <row r="130" s="14" customFormat="1">
      <c r="A130" s="14"/>
      <c r="B130" s="261"/>
      <c r="C130" s="262"/>
      <c r="D130" s="252" t="s">
        <v>163</v>
      </c>
      <c r="E130" s="263" t="s">
        <v>1</v>
      </c>
      <c r="F130" s="264" t="s">
        <v>522</v>
      </c>
      <c r="G130" s="262"/>
      <c r="H130" s="265">
        <v>2.7000000000000002</v>
      </c>
      <c r="I130" s="266"/>
      <c r="J130" s="262"/>
      <c r="K130" s="262"/>
      <c r="L130" s="267"/>
      <c r="M130" s="268"/>
      <c r="N130" s="269"/>
      <c r="O130" s="269"/>
      <c r="P130" s="269"/>
      <c r="Q130" s="269"/>
      <c r="R130" s="269"/>
      <c r="S130" s="269"/>
      <c r="T130" s="27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71" t="s">
        <v>163</v>
      </c>
      <c r="AU130" s="271" t="s">
        <v>154</v>
      </c>
      <c r="AV130" s="14" t="s">
        <v>154</v>
      </c>
      <c r="AW130" s="14" t="s">
        <v>33</v>
      </c>
      <c r="AX130" s="14" t="s">
        <v>87</v>
      </c>
      <c r="AY130" s="271" t="s">
        <v>146</v>
      </c>
    </row>
    <row r="131" s="2" customFormat="1" ht="24" customHeight="1">
      <c r="A131" s="38"/>
      <c r="B131" s="39"/>
      <c r="C131" s="236" t="s">
        <v>154</v>
      </c>
      <c r="D131" s="236" t="s">
        <v>149</v>
      </c>
      <c r="E131" s="237" t="s">
        <v>523</v>
      </c>
      <c r="F131" s="238" t="s">
        <v>524</v>
      </c>
      <c r="G131" s="239" t="s">
        <v>152</v>
      </c>
      <c r="H131" s="240">
        <v>2.7000000000000002</v>
      </c>
      <c r="I131" s="241"/>
      <c r="J131" s="242">
        <f>ROUND(I131*H131,2)</f>
        <v>0</v>
      </c>
      <c r="K131" s="243"/>
      <c r="L131" s="44"/>
      <c r="M131" s="244" t="s">
        <v>1</v>
      </c>
      <c r="N131" s="245" t="s">
        <v>45</v>
      </c>
      <c r="O131" s="91"/>
      <c r="P131" s="246">
        <f>O131*H131</f>
        <v>0</v>
      </c>
      <c r="Q131" s="246">
        <v>0</v>
      </c>
      <c r="R131" s="246">
        <f>Q131*H131</f>
        <v>0</v>
      </c>
      <c r="S131" s="246">
        <v>0</v>
      </c>
      <c r="T131" s="24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48" t="s">
        <v>153</v>
      </c>
      <c r="AT131" s="248" t="s">
        <v>149</v>
      </c>
      <c r="AU131" s="248" t="s">
        <v>154</v>
      </c>
      <c r="AY131" s="17" t="s">
        <v>146</v>
      </c>
      <c r="BE131" s="249">
        <f>IF(N131="základná",J131,0)</f>
        <v>0</v>
      </c>
      <c r="BF131" s="249">
        <f>IF(N131="znížená",J131,0)</f>
        <v>0</v>
      </c>
      <c r="BG131" s="249">
        <f>IF(N131="zákl. prenesená",J131,0)</f>
        <v>0</v>
      </c>
      <c r="BH131" s="249">
        <f>IF(N131="zníž. prenesená",J131,0)</f>
        <v>0</v>
      </c>
      <c r="BI131" s="249">
        <f>IF(N131="nulová",J131,0)</f>
        <v>0</v>
      </c>
      <c r="BJ131" s="17" t="s">
        <v>154</v>
      </c>
      <c r="BK131" s="249">
        <f>ROUND(I131*H131,2)</f>
        <v>0</v>
      </c>
      <c r="BL131" s="17" t="s">
        <v>153</v>
      </c>
      <c r="BM131" s="248" t="s">
        <v>525</v>
      </c>
    </row>
    <row r="132" s="14" customFormat="1">
      <c r="A132" s="14"/>
      <c r="B132" s="261"/>
      <c r="C132" s="262"/>
      <c r="D132" s="252" t="s">
        <v>163</v>
      </c>
      <c r="E132" s="263" t="s">
        <v>1</v>
      </c>
      <c r="F132" s="264" t="s">
        <v>522</v>
      </c>
      <c r="G132" s="262"/>
      <c r="H132" s="265">
        <v>2.7000000000000002</v>
      </c>
      <c r="I132" s="266"/>
      <c r="J132" s="262"/>
      <c r="K132" s="262"/>
      <c r="L132" s="267"/>
      <c r="M132" s="268"/>
      <c r="N132" s="269"/>
      <c r="O132" s="269"/>
      <c r="P132" s="269"/>
      <c r="Q132" s="269"/>
      <c r="R132" s="269"/>
      <c r="S132" s="269"/>
      <c r="T132" s="27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71" t="s">
        <v>163</v>
      </c>
      <c r="AU132" s="271" t="s">
        <v>154</v>
      </c>
      <c r="AV132" s="14" t="s">
        <v>154</v>
      </c>
      <c r="AW132" s="14" t="s">
        <v>33</v>
      </c>
      <c r="AX132" s="14" t="s">
        <v>87</v>
      </c>
      <c r="AY132" s="271" t="s">
        <v>146</v>
      </c>
    </row>
    <row r="133" s="12" customFormat="1" ht="22.8" customHeight="1">
      <c r="A133" s="12"/>
      <c r="B133" s="220"/>
      <c r="C133" s="221"/>
      <c r="D133" s="222" t="s">
        <v>78</v>
      </c>
      <c r="E133" s="234" t="s">
        <v>153</v>
      </c>
      <c r="F133" s="234" t="s">
        <v>526</v>
      </c>
      <c r="G133" s="221"/>
      <c r="H133" s="221"/>
      <c r="I133" s="224"/>
      <c r="J133" s="235">
        <f>BK133</f>
        <v>0</v>
      </c>
      <c r="K133" s="221"/>
      <c r="L133" s="226"/>
      <c r="M133" s="227"/>
      <c r="N133" s="228"/>
      <c r="O133" s="228"/>
      <c r="P133" s="229">
        <f>SUM(P134:P136)</f>
        <v>0</v>
      </c>
      <c r="Q133" s="228"/>
      <c r="R133" s="229">
        <f>SUM(R134:R136)</f>
        <v>0.0020249999999999999</v>
      </c>
      <c r="S133" s="228"/>
      <c r="T133" s="230">
        <f>SUM(T134:T136)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1" t="s">
        <v>87</v>
      </c>
      <c r="AT133" s="232" t="s">
        <v>78</v>
      </c>
      <c r="AU133" s="232" t="s">
        <v>87</v>
      </c>
      <c r="AY133" s="231" t="s">
        <v>146</v>
      </c>
      <c r="BK133" s="233">
        <f>SUM(BK134:BK136)</f>
        <v>0</v>
      </c>
    </row>
    <row r="134" s="2" customFormat="1" ht="36" customHeight="1">
      <c r="A134" s="38"/>
      <c r="B134" s="39"/>
      <c r="C134" s="236" t="s">
        <v>159</v>
      </c>
      <c r="D134" s="236" t="s">
        <v>149</v>
      </c>
      <c r="E134" s="237" t="s">
        <v>527</v>
      </c>
      <c r="F134" s="238" t="s">
        <v>528</v>
      </c>
      <c r="G134" s="239" t="s">
        <v>152</v>
      </c>
      <c r="H134" s="240">
        <v>2.7000000000000002</v>
      </c>
      <c r="I134" s="241"/>
      <c r="J134" s="242">
        <f>ROUND(I134*H134,2)</f>
        <v>0</v>
      </c>
      <c r="K134" s="243"/>
      <c r="L134" s="44"/>
      <c r="M134" s="244" t="s">
        <v>1</v>
      </c>
      <c r="N134" s="245" t="s">
        <v>45</v>
      </c>
      <c r="O134" s="91"/>
      <c r="P134" s="246">
        <f>O134*H134</f>
        <v>0</v>
      </c>
      <c r="Q134" s="246">
        <v>0.00014999999999999999</v>
      </c>
      <c r="R134" s="246">
        <f>Q134*H134</f>
        <v>0.00040499999999999998</v>
      </c>
      <c r="S134" s="246">
        <v>0</v>
      </c>
      <c r="T134" s="24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48" t="s">
        <v>153</v>
      </c>
      <c r="AT134" s="248" t="s">
        <v>149</v>
      </c>
      <c r="AU134" s="248" t="s">
        <v>154</v>
      </c>
      <c r="AY134" s="17" t="s">
        <v>146</v>
      </c>
      <c r="BE134" s="249">
        <f>IF(N134="základná",J134,0)</f>
        <v>0</v>
      </c>
      <c r="BF134" s="249">
        <f>IF(N134="znížená",J134,0)</f>
        <v>0</v>
      </c>
      <c r="BG134" s="249">
        <f>IF(N134="zákl. prenesená",J134,0)</f>
        <v>0</v>
      </c>
      <c r="BH134" s="249">
        <f>IF(N134="zníž. prenesená",J134,0)</f>
        <v>0</v>
      </c>
      <c r="BI134" s="249">
        <f>IF(N134="nulová",J134,0)</f>
        <v>0</v>
      </c>
      <c r="BJ134" s="17" t="s">
        <v>154</v>
      </c>
      <c r="BK134" s="249">
        <f>ROUND(I134*H134,2)</f>
        <v>0</v>
      </c>
      <c r="BL134" s="17" t="s">
        <v>153</v>
      </c>
      <c r="BM134" s="248" t="s">
        <v>529</v>
      </c>
    </row>
    <row r="135" s="14" customFormat="1">
      <c r="A135" s="14"/>
      <c r="B135" s="261"/>
      <c r="C135" s="262"/>
      <c r="D135" s="252" t="s">
        <v>163</v>
      </c>
      <c r="E135" s="263" t="s">
        <v>1</v>
      </c>
      <c r="F135" s="264" t="s">
        <v>522</v>
      </c>
      <c r="G135" s="262"/>
      <c r="H135" s="265">
        <v>2.7000000000000002</v>
      </c>
      <c r="I135" s="266"/>
      <c r="J135" s="262"/>
      <c r="K135" s="262"/>
      <c r="L135" s="267"/>
      <c r="M135" s="268"/>
      <c r="N135" s="269"/>
      <c r="O135" s="269"/>
      <c r="P135" s="269"/>
      <c r="Q135" s="269"/>
      <c r="R135" s="269"/>
      <c r="S135" s="269"/>
      <c r="T135" s="27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71" t="s">
        <v>163</v>
      </c>
      <c r="AU135" s="271" t="s">
        <v>154</v>
      </c>
      <c r="AV135" s="14" t="s">
        <v>154</v>
      </c>
      <c r="AW135" s="14" t="s">
        <v>33</v>
      </c>
      <c r="AX135" s="14" t="s">
        <v>87</v>
      </c>
      <c r="AY135" s="271" t="s">
        <v>146</v>
      </c>
    </row>
    <row r="136" s="2" customFormat="1" ht="36" customHeight="1">
      <c r="A136" s="38"/>
      <c r="B136" s="39"/>
      <c r="C136" s="283" t="s">
        <v>153</v>
      </c>
      <c r="D136" s="283" t="s">
        <v>438</v>
      </c>
      <c r="E136" s="284" t="s">
        <v>530</v>
      </c>
      <c r="F136" s="285" t="s">
        <v>531</v>
      </c>
      <c r="G136" s="286" t="s">
        <v>152</v>
      </c>
      <c r="H136" s="287">
        <v>2.7000000000000002</v>
      </c>
      <c r="I136" s="288"/>
      <c r="J136" s="289">
        <f>ROUND(I136*H136,2)</f>
        <v>0</v>
      </c>
      <c r="K136" s="290"/>
      <c r="L136" s="291"/>
      <c r="M136" s="292" t="s">
        <v>1</v>
      </c>
      <c r="N136" s="293" t="s">
        <v>45</v>
      </c>
      <c r="O136" s="91"/>
      <c r="P136" s="246">
        <f>O136*H136</f>
        <v>0</v>
      </c>
      <c r="Q136" s="246">
        <v>0.00059999999999999995</v>
      </c>
      <c r="R136" s="246">
        <f>Q136*H136</f>
        <v>0.0016199999999999999</v>
      </c>
      <c r="S136" s="246">
        <v>0</v>
      </c>
      <c r="T136" s="24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48" t="s">
        <v>195</v>
      </c>
      <c r="AT136" s="248" t="s">
        <v>438</v>
      </c>
      <c r="AU136" s="248" t="s">
        <v>154</v>
      </c>
      <c r="AY136" s="17" t="s">
        <v>146</v>
      </c>
      <c r="BE136" s="249">
        <f>IF(N136="základná",J136,0)</f>
        <v>0</v>
      </c>
      <c r="BF136" s="249">
        <f>IF(N136="znížená",J136,0)</f>
        <v>0</v>
      </c>
      <c r="BG136" s="249">
        <f>IF(N136="zákl. prenesená",J136,0)</f>
        <v>0</v>
      </c>
      <c r="BH136" s="249">
        <f>IF(N136="zníž. prenesená",J136,0)</f>
        <v>0</v>
      </c>
      <c r="BI136" s="249">
        <f>IF(N136="nulová",J136,0)</f>
        <v>0</v>
      </c>
      <c r="BJ136" s="17" t="s">
        <v>154</v>
      </c>
      <c r="BK136" s="249">
        <f>ROUND(I136*H136,2)</f>
        <v>0</v>
      </c>
      <c r="BL136" s="17" t="s">
        <v>153</v>
      </c>
      <c r="BM136" s="248" t="s">
        <v>532</v>
      </c>
    </row>
    <row r="137" s="12" customFormat="1" ht="22.8" customHeight="1">
      <c r="A137" s="12"/>
      <c r="B137" s="220"/>
      <c r="C137" s="221"/>
      <c r="D137" s="222" t="s">
        <v>78</v>
      </c>
      <c r="E137" s="234" t="s">
        <v>147</v>
      </c>
      <c r="F137" s="234" t="s">
        <v>148</v>
      </c>
      <c r="G137" s="221"/>
      <c r="H137" s="221"/>
      <c r="I137" s="224"/>
      <c r="J137" s="235">
        <f>BK137</f>
        <v>0</v>
      </c>
      <c r="K137" s="221"/>
      <c r="L137" s="226"/>
      <c r="M137" s="227"/>
      <c r="N137" s="228"/>
      <c r="O137" s="228"/>
      <c r="P137" s="229">
        <f>SUM(P138:P166)</f>
        <v>0</v>
      </c>
      <c r="Q137" s="228"/>
      <c r="R137" s="229">
        <f>SUM(R138:R166)</f>
        <v>3.4446365000000001</v>
      </c>
      <c r="S137" s="228"/>
      <c r="T137" s="230">
        <f>SUM(T138:T166)</f>
        <v>16.364525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31" t="s">
        <v>87</v>
      </c>
      <c r="AT137" s="232" t="s">
        <v>78</v>
      </c>
      <c r="AU137" s="232" t="s">
        <v>87</v>
      </c>
      <c r="AY137" s="231" t="s">
        <v>146</v>
      </c>
      <c r="BK137" s="233">
        <f>SUM(BK138:BK166)</f>
        <v>0</v>
      </c>
    </row>
    <row r="138" s="2" customFormat="1" ht="24" customHeight="1">
      <c r="A138" s="38"/>
      <c r="B138" s="39"/>
      <c r="C138" s="236" t="s">
        <v>182</v>
      </c>
      <c r="D138" s="236" t="s">
        <v>149</v>
      </c>
      <c r="E138" s="237" t="s">
        <v>533</v>
      </c>
      <c r="F138" s="238" t="s">
        <v>534</v>
      </c>
      <c r="G138" s="239" t="s">
        <v>152</v>
      </c>
      <c r="H138" s="240">
        <v>49.725000000000001</v>
      </c>
      <c r="I138" s="241"/>
      <c r="J138" s="242">
        <f>ROUND(I138*H138,2)</f>
        <v>0</v>
      </c>
      <c r="K138" s="243"/>
      <c r="L138" s="44"/>
      <c r="M138" s="244" t="s">
        <v>1</v>
      </c>
      <c r="N138" s="245" t="s">
        <v>45</v>
      </c>
      <c r="O138" s="91"/>
      <c r="P138" s="246">
        <f>O138*H138</f>
        <v>0</v>
      </c>
      <c r="Q138" s="246">
        <v>0</v>
      </c>
      <c r="R138" s="246">
        <f>Q138*H138</f>
        <v>0</v>
      </c>
      <c r="S138" s="246">
        <v>0.02</v>
      </c>
      <c r="T138" s="247">
        <f>S138*H138</f>
        <v>0.99450000000000005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48" t="s">
        <v>153</v>
      </c>
      <c r="AT138" s="248" t="s">
        <v>149</v>
      </c>
      <c r="AU138" s="248" t="s">
        <v>154</v>
      </c>
      <c r="AY138" s="17" t="s">
        <v>146</v>
      </c>
      <c r="BE138" s="249">
        <f>IF(N138="základná",J138,0)</f>
        <v>0</v>
      </c>
      <c r="BF138" s="249">
        <f>IF(N138="znížená",J138,0)</f>
        <v>0</v>
      </c>
      <c r="BG138" s="249">
        <f>IF(N138="zákl. prenesená",J138,0)</f>
        <v>0</v>
      </c>
      <c r="BH138" s="249">
        <f>IF(N138="zníž. prenesená",J138,0)</f>
        <v>0</v>
      </c>
      <c r="BI138" s="249">
        <f>IF(N138="nulová",J138,0)</f>
        <v>0</v>
      </c>
      <c r="BJ138" s="17" t="s">
        <v>154</v>
      </c>
      <c r="BK138" s="249">
        <f>ROUND(I138*H138,2)</f>
        <v>0</v>
      </c>
      <c r="BL138" s="17" t="s">
        <v>153</v>
      </c>
      <c r="BM138" s="248" t="s">
        <v>535</v>
      </c>
    </row>
    <row r="139" s="14" customFormat="1">
      <c r="A139" s="14"/>
      <c r="B139" s="261"/>
      <c r="C139" s="262"/>
      <c r="D139" s="252" t="s">
        <v>163</v>
      </c>
      <c r="E139" s="263" t="s">
        <v>1</v>
      </c>
      <c r="F139" s="264" t="s">
        <v>269</v>
      </c>
      <c r="G139" s="262"/>
      <c r="H139" s="265">
        <v>49.725000000000001</v>
      </c>
      <c r="I139" s="266"/>
      <c r="J139" s="262"/>
      <c r="K139" s="262"/>
      <c r="L139" s="267"/>
      <c r="M139" s="268"/>
      <c r="N139" s="269"/>
      <c r="O139" s="269"/>
      <c r="P139" s="269"/>
      <c r="Q139" s="269"/>
      <c r="R139" s="269"/>
      <c r="S139" s="269"/>
      <c r="T139" s="27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71" t="s">
        <v>163</v>
      </c>
      <c r="AU139" s="271" t="s">
        <v>154</v>
      </c>
      <c r="AV139" s="14" t="s">
        <v>154</v>
      </c>
      <c r="AW139" s="14" t="s">
        <v>33</v>
      </c>
      <c r="AX139" s="14" t="s">
        <v>87</v>
      </c>
      <c r="AY139" s="271" t="s">
        <v>146</v>
      </c>
    </row>
    <row r="140" s="2" customFormat="1" ht="36" customHeight="1">
      <c r="A140" s="38"/>
      <c r="B140" s="39"/>
      <c r="C140" s="236" t="s">
        <v>147</v>
      </c>
      <c r="D140" s="236" t="s">
        <v>149</v>
      </c>
      <c r="E140" s="237" t="s">
        <v>536</v>
      </c>
      <c r="F140" s="238" t="s">
        <v>537</v>
      </c>
      <c r="G140" s="239" t="s">
        <v>538</v>
      </c>
      <c r="H140" s="240">
        <v>4.9729999999999999</v>
      </c>
      <c r="I140" s="241"/>
      <c r="J140" s="242">
        <f>ROUND(I140*H140,2)</f>
        <v>0</v>
      </c>
      <c r="K140" s="243"/>
      <c r="L140" s="44"/>
      <c r="M140" s="244" t="s">
        <v>1</v>
      </c>
      <c r="N140" s="245" t="s">
        <v>45</v>
      </c>
      <c r="O140" s="91"/>
      <c r="P140" s="246">
        <f>O140*H140</f>
        <v>0</v>
      </c>
      <c r="Q140" s="246">
        <v>0</v>
      </c>
      <c r="R140" s="246">
        <f>Q140*H140</f>
        <v>0</v>
      </c>
      <c r="S140" s="246">
        <v>2.2000000000000002</v>
      </c>
      <c r="T140" s="247">
        <f>S140*H140</f>
        <v>10.9406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8" t="s">
        <v>153</v>
      </c>
      <c r="AT140" s="248" t="s">
        <v>149</v>
      </c>
      <c r="AU140" s="248" t="s">
        <v>154</v>
      </c>
      <c r="AY140" s="17" t="s">
        <v>146</v>
      </c>
      <c r="BE140" s="249">
        <f>IF(N140="základná",J140,0)</f>
        <v>0</v>
      </c>
      <c r="BF140" s="249">
        <f>IF(N140="znížená",J140,0)</f>
        <v>0</v>
      </c>
      <c r="BG140" s="249">
        <f>IF(N140="zákl. prenesená",J140,0)</f>
        <v>0</v>
      </c>
      <c r="BH140" s="249">
        <f>IF(N140="zníž. prenesená",J140,0)</f>
        <v>0</v>
      </c>
      <c r="BI140" s="249">
        <f>IF(N140="nulová",J140,0)</f>
        <v>0</v>
      </c>
      <c r="BJ140" s="17" t="s">
        <v>154</v>
      </c>
      <c r="BK140" s="249">
        <f>ROUND(I140*H140,2)</f>
        <v>0</v>
      </c>
      <c r="BL140" s="17" t="s">
        <v>153</v>
      </c>
      <c r="BM140" s="248" t="s">
        <v>539</v>
      </c>
    </row>
    <row r="141" s="14" customFormat="1">
      <c r="A141" s="14"/>
      <c r="B141" s="261"/>
      <c r="C141" s="262"/>
      <c r="D141" s="252" t="s">
        <v>163</v>
      </c>
      <c r="E141" s="263" t="s">
        <v>1</v>
      </c>
      <c r="F141" s="264" t="s">
        <v>540</v>
      </c>
      <c r="G141" s="262"/>
      <c r="H141" s="265">
        <v>4.9729999999999999</v>
      </c>
      <c r="I141" s="266"/>
      <c r="J141" s="262"/>
      <c r="K141" s="262"/>
      <c r="L141" s="267"/>
      <c r="M141" s="268"/>
      <c r="N141" s="269"/>
      <c r="O141" s="269"/>
      <c r="P141" s="269"/>
      <c r="Q141" s="269"/>
      <c r="R141" s="269"/>
      <c r="S141" s="269"/>
      <c r="T141" s="27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71" t="s">
        <v>163</v>
      </c>
      <c r="AU141" s="271" t="s">
        <v>154</v>
      </c>
      <c r="AV141" s="14" t="s">
        <v>154</v>
      </c>
      <c r="AW141" s="14" t="s">
        <v>33</v>
      </c>
      <c r="AX141" s="14" t="s">
        <v>87</v>
      </c>
      <c r="AY141" s="271" t="s">
        <v>146</v>
      </c>
    </row>
    <row r="142" s="2" customFormat="1" ht="24" customHeight="1">
      <c r="A142" s="38"/>
      <c r="B142" s="39"/>
      <c r="C142" s="236" t="s">
        <v>190</v>
      </c>
      <c r="D142" s="236" t="s">
        <v>149</v>
      </c>
      <c r="E142" s="237" t="s">
        <v>464</v>
      </c>
      <c r="F142" s="238" t="s">
        <v>541</v>
      </c>
      <c r="G142" s="239" t="s">
        <v>198</v>
      </c>
      <c r="H142" s="240">
        <v>115.5</v>
      </c>
      <c r="I142" s="241"/>
      <c r="J142" s="242">
        <f>ROUND(I142*H142,2)</f>
        <v>0</v>
      </c>
      <c r="K142" s="243"/>
      <c r="L142" s="44"/>
      <c r="M142" s="244" t="s">
        <v>1</v>
      </c>
      <c r="N142" s="245" t="s">
        <v>45</v>
      </c>
      <c r="O142" s="91"/>
      <c r="P142" s="246">
        <f>O142*H142</f>
        <v>0</v>
      </c>
      <c r="Q142" s="246">
        <v>0</v>
      </c>
      <c r="R142" s="246">
        <f>Q142*H142</f>
        <v>0</v>
      </c>
      <c r="S142" s="246">
        <v>0.0013500000000000001</v>
      </c>
      <c r="T142" s="247">
        <f>S142*H142</f>
        <v>0.15592500000000001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48" t="s">
        <v>262</v>
      </c>
      <c r="AT142" s="248" t="s">
        <v>149</v>
      </c>
      <c r="AU142" s="248" t="s">
        <v>154</v>
      </c>
      <c r="AY142" s="17" t="s">
        <v>146</v>
      </c>
      <c r="BE142" s="249">
        <f>IF(N142="základná",J142,0)</f>
        <v>0</v>
      </c>
      <c r="BF142" s="249">
        <f>IF(N142="znížená",J142,0)</f>
        <v>0</v>
      </c>
      <c r="BG142" s="249">
        <f>IF(N142="zákl. prenesená",J142,0)</f>
        <v>0</v>
      </c>
      <c r="BH142" s="249">
        <f>IF(N142="zníž. prenesená",J142,0)</f>
        <v>0</v>
      </c>
      <c r="BI142" s="249">
        <f>IF(N142="nulová",J142,0)</f>
        <v>0</v>
      </c>
      <c r="BJ142" s="17" t="s">
        <v>154</v>
      </c>
      <c r="BK142" s="249">
        <f>ROUND(I142*H142,2)</f>
        <v>0</v>
      </c>
      <c r="BL142" s="17" t="s">
        <v>262</v>
      </c>
      <c r="BM142" s="248" t="s">
        <v>542</v>
      </c>
    </row>
    <row r="143" s="14" customFormat="1">
      <c r="A143" s="14"/>
      <c r="B143" s="261"/>
      <c r="C143" s="262"/>
      <c r="D143" s="252" t="s">
        <v>163</v>
      </c>
      <c r="E143" s="263" t="s">
        <v>1</v>
      </c>
      <c r="F143" s="264" t="s">
        <v>543</v>
      </c>
      <c r="G143" s="262"/>
      <c r="H143" s="265">
        <v>115.5</v>
      </c>
      <c r="I143" s="266"/>
      <c r="J143" s="262"/>
      <c r="K143" s="262"/>
      <c r="L143" s="267"/>
      <c r="M143" s="268"/>
      <c r="N143" s="269"/>
      <c r="O143" s="269"/>
      <c r="P143" s="269"/>
      <c r="Q143" s="269"/>
      <c r="R143" s="269"/>
      <c r="S143" s="269"/>
      <c r="T143" s="27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71" t="s">
        <v>163</v>
      </c>
      <c r="AU143" s="271" t="s">
        <v>154</v>
      </c>
      <c r="AV143" s="14" t="s">
        <v>154</v>
      </c>
      <c r="AW143" s="14" t="s">
        <v>33</v>
      </c>
      <c r="AX143" s="14" t="s">
        <v>87</v>
      </c>
      <c r="AY143" s="271" t="s">
        <v>146</v>
      </c>
    </row>
    <row r="144" s="2" customFormat="1" ht="16.5" customHeight="1">
      <c r="A144" s="38"/>
      <c r="B144" s="39"/>
      <c r="C144" s="236" t="s">
        <v>195</v>
      </c>
      <c r="D144" s="236" t="s">
        <v>149</v>
      </c>
      <c r="E144" s="237" t="s">
        <v>544</v>
      </c>
      <c r="F144" s="238" t="s">
        <v>545</v>
      </c>
      <c r="G144" s="239" t="s">
        <v>198</v>
      </c>
      <c r="H144" s="240">
        <v>115.5</v>
      </c>
      <c r="I144" s="241"/>
      <c r="J144" s="242">
        <f>ROUND(I144*H144,2)</f>
        <v>0</v>
      </c>
      <c r="K144" s="243"/>
      <c r="L144" s="44"/>
      <c r="M144" s="244" t="s">
        <v>1</v>
      </c>
      <c r="N144" s="245" t="s">
        <v>45</v>
      </c>
      <c r="O144" s="91"/>
      <c r="P144" s="246">
        <f>O144*H144</f>
        <v>0</v>
      </c>
      <c r="Q144" s="246">
        <v>0</v>
      </c>
      <c r="R144" s="246">
        <f>Q144*H144</f>
        <v>0</v>
      </c>
      <c r="S144" s="246">
        <v>0.036999999999999998</v>
      </c>
      <c r="T144" s="247">
        <f>S144*H144</f>
        <v>4.2734999999999994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48" t="s">
        <v>153</v>
      </c>
      <c r="AT144" s="248" t="s">
        <v>149</v>
      </c>
      <c r="AU144" s="248" t="s">
        <v>154</v>
      </c>
      <c r="AY144" s="17" t="s">
        <v>146</v>
      </c>
      <c r="BE144" s="249">
        <f>IF(N144="základná",J144,0)</f>
        <v>0</v>
      </c>
      <c r="BF144" s="249">
        <f>IF(N144="znížená",J144,0)</f>
        <v>0</v>
      </c>
      <c r="BG144" s="249">
        <f>IF(N144="zákl. prenesená",J144,0)</f>
        <v>0</v>
      </c>
      <c r="BH144" s="249">
        <f>IF(N144="zníž. prenesená",J144,0)</f>
        <v>0</v>
      </c>
      <c r="BI144" s="249">
        <f>IF(N144="nulová",J144,0)</f>
        <v>0</v>
      </c>
      <c r="BJ144" s="17" t="s">
        <v>154</v>
      </c>
      <c r="BK144" s="249">
        <f>ROUND(I144*H144,2)</f>
        <v>0</v>
      </c>
      <c r="BL144" s="17" t="s">
        <v>153</v>
      </c>
      <c r="BM144" s="248" t="s">
        <v>546</v>
      </c>
    </row>
    <row r="145" s="14" customFormat="1">
      <c r="A145" s="14"/>
      <c r="B145" s="261"/>
      <c r="C145" s="262"/>
      <c r="D145" s="252" t="s">
        <v>163</v>
      </c>
      <c r="E145" s="263" t="s">
        <v>1</v>
      </c>
      <c r="F145" s="264" t="s">
        <v>543</v>
      </c>
      <c r="G145" s="262"/>
      <c r="H145" s="265">
        <v>115.5</v>
      </c>
      <c r="I145" s="266"/>
      <c r="J145" s="262"/>
      <c r="K145" s="262"/>
      <c r="L145" s="267"/>
      <c r="M145" s="268"/>
      <c r="N145" s="269"/>
      <c r="O145" s="269"/>
      <c r="P145" s="269"/>
      <c r="Q145" s="269"/>
      <c r="R145" s="269"/>
      <c r="S145" s="269"/>
      <c r="T145" s="27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71" t="s">
        <v>163</v>
      </c>
      <c r="AU145" s="271" t="s">
        <v>154</v>
      </c>
      <c r="AV145" s="14" t="s">
        <v>154</v>
      </c>
      <c r="AW145" s="14" t="s">
        <v>33</v>
      </c>
      <c r="AX145" s="14" t="s">
        <v>87</v>
      </c>
      <c r="AY145" s="271" t="s">
        <v>146</v>
      </c>
    </row>
    <row r="146" s="2" customFormat="1" ht="16.5" customHeight="1">
      <c r="A146" s="38"/>
      <c r="B146" s="39"/>
      <c r="C146" s="236" t="s">
        <v>200</v>
      </c>
      <c r="D146" s="236" t="s">
        <v>149</v>
      </c>
      <c r="E146" s="237" t="s">
        <v>156</v>
      </c>
      <c r="F146" s="238" t="s">
        <v>157</v>
      </c>
      <c r="G146" s="239" t="s">
        <v>152</v>
      </c>
      <c r="H146" s="240">
        <v>49.725000000000001</v>
      </c>
      <c r="I146" s="241"/>
      <c r="J146" s="242">
        <f>ROUND(I146*H146,2)</f>
        <v>0</v>
      </c>
      <c r="K146" s="243"/>
      <c r="L146" s="44"/>
      <c r="M146" s="244" t="s">
        <v>1</v>
      </c>
      <c r="N146" s="245" t="s">
        <v>45</v>
      </c>
      <c r="O146" s="91"/>
      <c r="P146" s="246">
        <f>O146*H146</f>
        <v>0</v>
      </c>
      <c r="Q146" s="246">
        <v>0</v>
      </c>
      <c r="R146" s="246">
        <f>Q146*H146</f>
        <v>0</v>
      </c>
      <c r="S146" s="246">
        <v>0</v>
      </c>
      <c r="T146" s="24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8" t="s">
        <v>153</v>
      </c>
      <c r="AT146" s="248" t="s">
        <v>149</v>
      </c>
      <c r="AU146" s="248" t="s">
        <v>154</v>
      </c>
      <c r="AY146" s="17" t="s">
        <v>146</v>
      </c>
      <c r="BE146" s="249">
        <f>IF(N146="základná",J146,0)</f>
        <v>0</v>
      </c>
      <c r="BF146" s="249">
        <f>IF(N146="znížená",J146,0)</f>
        <v>0</v>
      </c>
      <c r="BG146" s="249">
        <f>IF(N146="zákl. prenesená",J146,0)</f>
        <v>0</v>
      </c>
      <c r="BH146" s="249">
        <f>IF(N146="zníž. prenesená",J146,0)</f>
        <v>0</v>
      </c>
      <c r="BI146" s="249">
        <f>IF(N146="nulová",J146,0)</f>
        <v>0</v>
      </c>
      <c r="BJ146" s="17" t="s">
        <v>154</v>
      </c>
      <c r="BK146" s="249">
        <f>ROUND(I146*H146,2)</f>
        <v>0</v>
      </c>
      <c r="BL146" s="17" t="s">
        <v>153</v>
      </c>
      <c r="BM146" s="248" t="s">
        <v>547</v>
      </c>
    </row>
    <row r="147" s="14" customFormat="1">
      <c r="A147" s="14"/>
      <c r="B147" s="261"/>
      <c r="C147" s="262"/>
      <c r="D147" s="252" t="s">
        <v>163</v>
      </c>
      <c r="E147" s="263" t="s">
        <v>1</v>
      </c>
      <c r="F147" s="264" t="s">
        <v>269</v>
      </c>
      <c r="G147" s="262"/>
      <c r="H147" s="265">
        <v>49.725000000000001</v>
      </c>
      <c r="I147" s="266"/>
      <c r="J147" s="262"/>
      <c r="K147" s="262"/>
      <c r="L147" s="267"/>
      <c r="M147" s="268"/>
      <c r="N147" s="269"/>
      <c r="O147" s="269"/>
      <c r="P147" s="269"/>
      <c r="Q147" s="269"/>
      <c r="R147" s="269"/>
      <c r="S147" s="269"/>
      <c r="T147" s="27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71" t="s">
        <v>163</v>
      </c>
      <c r="AU147" s="271" t="s">
        <v>154</v>
      </c>
      <c r="AV147" s="14" t="s">
        <v>154</v>
      </c>
      <c r="AW147" s="14" t="s">
        <v>33</v>
      </c>
      <c r="AX147" s="14" t="s">
        <v>87</v>
      </c>
      <c r="AY147" s="271" t="s">
        <v>146</v>
      </c>
    </row>
    <row r="148" s="2" customFormat="1" ht="24" customHeight="1">
      <c r="A148" s="38"/>
      <c r="B148" s="39"/>
      <c r="C148" s="236" t="s">
        <v>206</v>
      </c>
      <c r="D148" s="236" t="s">
        <v>149</v>
      </c>
      <c r="E148" s="237" t="s">
        <v>548</v>
      </c>
      <c r="F148" s="238" t="s">
        <v>549</v>
      </c>
      <c r="G148" s="239" t="s">
        <v>152</v>
      </c>
      <c r="H148" s="240">
        <v>2.4860000000000002</v>
      </c>
      <c r="I148" s="241"/>
      <c r="J148" s="242">
        <f>ROUND(I148*H148,2)</f>
        <v>0</v>
      </c>
      <c r="K148" s="243"/>
      <c r="L148" s="44"/>
      <c r="M148" s="244" t="s">
        <v>1</v>
      </c>
      <c r="N148" s="245" t="s">
        <v>45</v>
      </c>
      <c r="O148" s="91"/>
      <c r="P148" s="246">
        <f>O148*H148</f>
        <v>0</v>
      </c>
      <c r="Q148" s="246">
        <v>0.00050000000000000001</v>
      </c>
      <c r="R148" s="246">
        <f>Q148*H148</f>
        <v>0.0012430000000000002</v>
      </c>
      <c r="S148" s="246">
        <v>0</v>
      </c>
      <c r="T148" s="24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8" t="s">
        <v>153</v>
      </c>
      <c r="AT148" s="248" t="s">
        <v>149</v>
      </c>
      <c r="AU148" s="248" t="s">
        <v>154</v>
      </c>
      <c r="AY148" s="17" t="s">
        <v>146</v>
      </c>
      <c r="BE148" s="249">
        <f>IF(N148="základná",J148,0)</f>
        <v>0</v>
      </c>
      <c r="BF148" s="249">
        <f>IF(N148="znížená",J148,0)</f>
        <v>0</v>
      </c>
      <c r="BG148" s="249">
        <f>IF(N148="zákl. prenesená",J148,0)</f>
        <v>0</v>
      </c>
      <c r="BH148" s="249">
        <f>IF(N148="zníž. prenesená",J148,0)</f>
        <v>0</v>
      </c>
      <c r="BI148" s="249">
        <f>IF(N148="nulová",J148,0)</f>
        <v>0</v>
      </c>
      <c r="BJ148" s="17" t="s">
        <v>154</v>
      </c>
      <c r="BK148" s="249">
        <f>ROUND(I148*H148,2)</f>
        <v>0</v>
      </c>
      <c r="BL148" s="17" t="s">
        <v>153</v>
      </c>
      <c r="BM148" s="248" t="s">
        <v>550</v>
      </c>
    </row>
    <row r="149" s="14" customFormat="1">
      <c r="A149" s="14"/>
      <c r="B149" s="261"/>
      <c r="C149" s="262"/>
      <c r="D149" s="252" t="s">
        <v>163</v>
      </c>
      <c r="E149" s="263" t="s">
        <v>1</v>
      </c>
      <c r="F149" s="264" t="s">
        <v>269</v>
      </c>
      <c r="G149" s="262"/>
      <c r="H149" s="265">
        <v>49.725000000000001</v>
      </c>
      <c r="I149" s="266"/>
      <c r="J149" s="262"/>
      <c r="K149" s="262"/>
      <c r="L149" s="267"/>
      <c r="M149" s="268"/>
      <c r="N149" s="269"/>
      <c r="O149" s="269"/>
      <c r="P149" s="269"/>
      <c r="Q149" s="269"/>
      <c r="R149" s="269"/>
      <c r="S149" s="269"/>
      <c r="T149" s="27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71" t="s">
        <v>163</v>
      </c>
      <c r="AU149" s="271" t="s">
        <v>154</v>
      </c>
      <c r="AV149" s="14" t="s">
        <v>154</v>
      </c>
      <c r="AW149" s="14" t="s">
        <v>33</v>
      </c>
      <c r="AX149" s="14" t="s">
        <v>87</v>
      </c>
      <c r="AY149" s="271" t="s">
        <v>146</v>
      </c>
    </row>
    <row r="150" s="14" customFormat="1">
      <c r="A150" s="14"/>
      <c r="B150" s="261"/>
      <c r="C150" s="262"/>
      <c r="D150" s="252" t="s">
        <v>163</v>
      </c>
      <c r="E150" s="262"/>
      <c r="F150" s="264" t="s">
        <v>551</v>
      </c>
      <c r="G150" s="262"/>
      <c r="H150" s="265">
        <v>2.4860000000000002</v>
      </c>
      <c r="I150" s="266"/>
      <c r="J150" s="262"/>
      <c r="K150" s="262"/>
      <c r="L150" s="267"/>
      <c r="M150" s="268"/>
      <c r="N150" s="269"/>
      <c r="O150" s="269"/>
      <c r="P150" s="269"/>
      <c r="Q150" s="269"/>
      <c r="R150" s="269"/>
      <c r="S150" s="269"/>
      <c r="T150" s="27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71" t="s">
        <v>163</v>
      </c>
      <c r="AU150" s="271" t="s">
        <v>154</v>
      </c>
      <c r="AV150" s="14" t="s">
        <v>154</v>
      </c>
      <c r="AW150" s="14" t="s">
        <v>4</v>
      </c>
      <c r="AX150" s="14" t="s">
        <v>87</v>
      </c>
      <c r="AY150" s="271" t="s">
        <v>146</v>
      </c>
    </row>
    <row r="151" s="2" customFormat="1" ht="36" customHeight="1">
      <c r="A151" s="38"/>
      <c r="B151" s="39"/>
      <c r="C151" s="236" t="s">
        <v>210</v>
      </c>
      <c r="D151" s="236" t="s">
        <v>149</v>
      </c>
      <c r="E151" s="237" t="s">
        <v>552</v>
      </c>
      <c r="F151" s="238" t="s">
        <v>553</v>
      </c>
      <c r="G151" s="239" t="s">
        <v>152</v>
      </c>
      <c r="H151" s="240">
        <v>4.9729999999999999</v>
      </c>
      <c r="I151" s="241"/>
      <c r="J151" s="242">
        <f>ROUND(I151*H151,2)</f>
        <v>0</v>
      </c>
      <c r="K151" s="243"/>
      <c r="L151" s="44"/>
      <c r="M151" s="244" t="s">
        <v>1</v>
      </c>
      <c r="N151" s="245" t="s">
        <v>45</v>
      </c>
      <c r="O151" s="91"/>
      <c r="P151" s="246">
        <f>O151*H151</f>
        <v>0</v>
      </c>
      <c r="Q151" s="246">
        <v>0.017000000000000001</v>
      </c>
      <c r="R151" s="246">
        <f>Q151*H151</f>
        <v>0.084541000000000005</v>
      </c>
      <c r="S151" s="246">
        <v>0</v>
      </c>
      <c r="T151" s="24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48" t="s">
        <v>153</v>
      </c>
      <c r="AT151" s="248" t="s">
        <v>149</v>
      </c>
      <c r="AU151" s="248" t="s">
        <v>154</v>
      </c>
      <c r="AY151" s="17" t="s">
        <v>146</v>
      </c>
      <c r="BE151" s="249">
        <f>IF(N151="základná",J151,0)</f>
        <v>0</v>
      </c>
      <c r="BF151" s="249">
        <f>IF(N151="znížená",J151,0)</f>
        <v>0</v>
      </c>
      <c r="BG151" s="249">
        <f>IF(N151="zákl. prenesená",J151,0)</f>
        <v>0</v>
      </c>
      <c r="BH151" s="249">
        <f>IF(N151="zníž. prenesená",J151,0)</f>
        <v>0</v>
      </c>
      <c r="BI151" s="249">
        <f>IF(N151="nulová",J151,0)</f>
        <v>0</v>
      </c>
      <c r="BJ151" s="17" t="s">
        <v>154</v>
      </c>
      <c r="BK151" s="249">
        <f>ROUND(I151*H151,2)</f>
        <v>0</v>
      </c>
      <c r="BL151" s="17" t="s">
        <v>153</v>
      </c>
      <c r="BM151" s="248" t="s">
        <v>554</v>
      </c>
    </row>
    <row r="152" s="14" customFormat="1">
      <c r="A152" s="14"/>
      <c r="B152" s="261"/>
      <c r="C152" s="262"/>
      <c r="D152" s="252" t="s">
        <v>163</v>
      </c>
      <c r="E152" s="263" t="s">
        <v>1</v>
      </c>
      <c r="F152" s="264" t="s">
        <v>269</v>
      </c>
      <c r="G152" s="262"/>
      <c r="H152" s="265">
        <v>49.725000000000001</v>
      </c>
      <c r="I152" s="266"/>
      <c r="J152" s="262"/>
      <c r="K152" s="262"/>
      <c r="L152" s="267"/>
      <c r="M152" s="268"/>
      <c r="N152" s="269"/>
      <c r="O152" s="269"/>
      <c r="P152" s="269"/>
      <c r="Q152" s="269"/>
      <c r="R152" s="269"/>
      <c r="S152" s="269"/>
      <c r="T152" s="270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71" t="s">
        <v>163</v>
      </c>
      <c r="AU152" s="271" t="s">
        <v>154</v>
      </c>
      <c r="AV152" s="14" t="s">
        <v>154</v>
      </c>
      <c r="AW152" s="14" t="s">
        <v>33</v>
      </c>
      <c r="AX152" s="14" t="s">
        <v>87</v>
      </c>
      <c r="AY152" s="271" t="s">
        <v>146</v>
      </c>
    </row>
    <row r="153" s="14" customFormat="1">
      <c r="A153" s="14"/>
      <c r="B153" s="261"/>
      <c r="C153" s="262"/>
      <c r="D153" s="252" t="s">
        <v>163</v>
      </c>
      <c r="E153" s="262"/>
      <c r="F153" s="264" t="s">
        <v>555</v>
      </c>
      <c r="G153" s="262"/>
      <c r="H153" s="265">
        <v>4.9729999999999999</v>
      </c>
      <c r="I153" s="266"/>
      <c r="J153" s="262"/>
      <c r="K153" s="262"/>
      <c r="L153" s="267"/>
      <c r="M153" s="268"/>
      <c r="N153" s="269"/>
      <c r="O153" s="269"/>
      <c r="P153" s="269"/>
      <c r="Q153" s="269"/>
      <c r="R153" s="269"/>
      <c r="S153" s="269"/>
      <c r="T153" s="27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1" t="s">
        <v>163</v>
      </c>
      <c r="AU153" s="271" t="s">
        <v>154</v>
      </c>
      <c r="AV153" s="14" t="s">
        <v>154</v>
      </c>
      <c r="AW153" s="14" t="s">
        <v>4</v>
      </c>
      <c r="AX153" s="14" t="s">
        <v>87</v>
      </c>
      <c r="AY153" s="271" t="s">
        <v>146</v>
      </c>
    </row>
    <row r="154" s="2" customFormat="1" ht="24" customHeight="1">
      <c r="A154" s="38"/>
      <c r="B154" s="39"/>
      <c r="C154" s="236" t="s">
        <v>222</v>
      </c>
      <c r="D154" s="236" t="s">
        <v>149</v>
      </c>
      <c r="E154" s="237" t="s">
        <v>556</v>
      </c>
      <c r="F154" s="238" t="s">
        <v>557</v>
      </c>
      <c r="G154" s="239" t="s">
        <v>152</v>
      </c>
      <c r="H154" s="240">
        <v>49.725000000000001</v>
      </c>
      <c r="I154" s="241"/>
      <c r="J154" s="242">
        <f>ROUND(I154*H154,2)</f>
        <v>0</v>
      </c>
      <c r="K154" s="243"/>
      <c r="L154" s="44"/>
      <c r="M154" s="244" t="s">
        <v>1</v>
      </c>
      <c r="N154" s="245" t="s">
        <v>45</v>
      </c>
      <c r="O154" s="91"/>
      <c r="P154" s="246">
        <f>O154*H154</f>
        <v>0</v>
      </c>
      <c r="Q154" s="246">
        <v>0</v>
      </c>
      <c r="R154" s="246">
        <f>Q154*H154</f>
        <v>0</v>
      </c>
      <c r="S154" s="246">
        <v>0</v>
      </c>
      <c r="T154" s="24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48" t="s">
        <v>153</v>
      </c>
      <c r="AT154" s="248" t="s">
        <v>149</v>
      </c>
      <c r="AU154" s="248" t="s">
        <v>154</v>
      </c>
      <c r="AY154" s="17" t="s">
        <v>146</v>
      </c>
      <c r="BE154" s="249">
        <f>IF(N154="základná",J154,0)</f>
        <v>0</v>
      </c>
      <c r="BF154" s="249">
        <f>IF(N154="znížená",J154,0)</f>
        <v>0</v>
      </c>
      <c r="BG154" s="249">
        <f>IF(N154="zákl. prenesená",J154,0)</f>
        <v>0</v>
      </c>
      <c r="BH154" s="249">
        <f>IF(N154="zníž. prenesená",J154,0)</f>
        <v>0</v>
      </c>
      <c r="BI154" s="249">
        <f>IF(N154="nulová",J154,0)</f>
        <v>0</v>
      </c>
      <c r="BJ154" s="17" t="s">
        <v>154</v>
      </c>
      <c r="BK154" s="249">
        <f>ROUND(I154*H154,2)</f>
        <v>0</v>
      </c>
      <c r="BL154" s="17" t="s">
        <v>153</v>
      </c>
      <c r="BM154" s="248" t="s">
        <v>558</v>
      </c>
    </row>
    <row r="155" s="14" customFormat="1">
      <c r="A155" s="14"/>
      <c r="B155" s="261"/>
      <c r="C155" s="262"/>
      <c r="D155" s="252" t="s">
        <v>163</v>
      </c>
      <c r="E155" s="263" t="s">
        <v>1</v>
      </c>
      <c r="F155" s="264" t="s">
        <v>269</v>
      </c>
      <c r="G155" s="262"/>
      <c r="H155" s="265">
        <v>49.725000000000001</v>
      </c>
      <c r="I155" s="266"/>
      <c r="J155" s="262"/>
      <c r="K155" s="262"/>
      <c r="L155" s="267"/>
      <c r="M155" s="268"/>
      <c r="N155" s="269"/>
      <c r="O155" s="269"/>
      <c r="P155" s="269"/>
      <c r="Q155" s="269"/>
      <c r="R155" s="269"/>
      <c r="S155" s="269"/>
      <c r="T155" s="270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71" t="s">
        <v>163</v>
      </c>
      <c r="AU155" s="271" t="s">
        <v>154</v>
      </c>
      <c r="AV155" s="14" t="s">
        <v>154</v>
      </c>
      <c r="AW155" s="14" t="s">
        <v>33</v>
      </c>
      <c r="AX155" s="14" t="s">
        <v>87</v>
      </c>
      <c r="AY155" s="271" t="s">
        <v>146</v>
      </c>
    </row>
    <row r="156" s="2" customFormat="1" ht="24" customHeight="1">
      <c r="A156" s="38"/>
      <c r="B156" s="39"/>
      <c r="C156" s="283" t="s">
        <v>232</v>
      </c>
      <c r="D156" s="283" t="s">
        <v>438</v>
      </c>
      <c r="E156" s="284" t="s">
        <v>559</v>
      </c>
      <c r="F156" s="285" t="s">
        <v>560</v>
      </c>
      <c r="G156" s="286" t="s">
        <v>561</v>
      </c>
      <c r="H156" s="287">
        <v>49.725000000000001</v>
      </c>
      <c r="I156" s="288"/>
      <c r="J156" s="289">
        <f>ROUND(I156*H156,2)</f>
        <v>0</v>
      </c>
      <c r="K156" s="290"/>
      <c r="L156" s="291"/>
      <c r="M156" s="292" t="s">
        <v>1</v>
      </c>
      <c r="N156" s="293" t="s">
        <v>45</v>
      </c>
      <c r="O156" s="91"/>
      <c r="P156" s="246">
        <f>O156*H156</f>
        <v>0</v>
      </c>
      <c r="Q156" s="246">
        <v>0.001</v>
      </c>
      <c r="R156" s="246">
        <f>Q156*H156</f>
        <v>0.049725000000000005</v>
      </c>
      <c r="S156" s="246">
        <v>0</v>
      </c>
      <c r="T156" s="24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48" t="s">
        <v>195</v>
      </c>
      <c r="AT156" s="248" t="s">
        <v>438</v>
      </c>
      <c r="AU156" s="248" t="s">
        <v>154</v>
      </c>
      <c r="AY156" s="17" t="s">
        <v>146</v>
      </c>
      <c r="BE156" s="249">
        <f>IF(N156="základná",J156,0)</f>
        <v>0</v>
      </c>
      <c r="BF156" s="249">
        <f>IF(N156="znížená",J156,0)</f>
        <v>0</v>
      </c>
      <c r="BG156" s="249">
        <f>IF(N156="zákl. prenesená",J156,0)</f>
        <v>0</v>
      </c>
      <c r="BH156" s="249">
        <f>IF(N156="zníž. prenesená",J156,0)</f>
        <v>0</v>
      </c>
      <c r="BI156" s="249">
        <f>IF(N156="nulová",J156,0)</f>
        <v>0</v>
      </c>
      <c r="BJ156" s="17" t="s">
        <v>154</v>
      </c>
      <c r="BK156" s="249">
        <f>ROUND(I156*H156,2)</f>
        <v>0</v>
      </c>
      <c r="BL156" s="17" t="s">
        <v>153</v>
      </c>
      <c r="BM156" s="248" t="s">
        <v>562</v>
      </c>
    </row>
    <row r="157" s="2" customFormat="1" ht="24" customHeight="1">
      <c r="A157" s="38"/>
      <c r="B157" s="39"/>
      <c r="C157" s="236" t="s">
        <v>244</v>
      </c>
      <c r="D157" s="236" t="s">
        <v>149</v>
      </c>
      <c r="E157" s="237" t="s">
        <v>563</v>
      </c>
      <c r="F157" s="238" t="s">
        <v>564</v>
      </c>
      <c r="G157" s="239" t="s">
        <v>152</v>
      </c>
      <c r="H157" s="240">
        <v>49.725000000000001</v>
      </c>
      <c r="I157" s="241"/>
      <c r="J157" s="242">
        <f>ROUND(I157*H157,2)</f>
        <v>0</v>
      </c>
      <c r="K157" s="243"/>
      <c r="L157" s="44"/>
      <c r="M157" s="244" t="s">
        <v>1</v>
      </c>
      <c r="N157" s="245" t="s">
        <v>45</v>
      </c>
      <c r="O157" s="91"/>
      <c r="P157" s="246">
        <f>O157*H157</f>
        <v>0</v>
      </c>
      <c r="Q157" s="246">
        <v>0.037080000000000002</v>
      </c>
      <c r="R157" s="246">
        <f>Q157*H157</f>
        <v>1.8438030000000001</v>
      </c>
      <c r="S157" s="246">
        <v>0</v>
      </c>
      <c r="T157" s="24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48" t="s">
        <v>153</v>
      </c>
      <c r="AT157" s="248" t="s">
        <v>149</v>
      </c>
      <c r="AU157" s="248" t="s">
        <v>154</v>
      </c>
      <c r="AY157" s="17" t="s">
        <v>146</v>
      </c>
      <c r="BE157" s="249">
        <f>IF(N157="základná",J157,0)</f>
        <v>0</v>
      </c>
      <c r="BF157" s="249">
        <f>IF(N157="znížená",J157,0)</f>
        <v>0</v>
      </c>
      <c r="BG157" s="249">
        <f>IF(N157="zákl. prenesená",J157,0)</f>
        <v>0</v>
      </c>
      <c r="BH157" s="249">
        <f>IF(N157="zníž. prenesená",J157,0)</f>
        <v>0</v>
      </c>
      <c r="BI157" s="249">
        <f>IF(N157="nulová",J157,0)</f>
        <v>0</v>
      </c>
      <c r="BJ157" s="17" t="s">
        <v>154</v>
      </c>
      <c r="BK157" s="249">
        <f>ROUND(I157*H157,2)</f>
        <v>0</v>
      </c>
      <c r="BL157" s="17" t="s">
        <v>153</v>
      </c>
      <c r="BM157" s="248" t="s">
        <v>565</v>
      </c>
    </row>
    <row r="158" s="14" customFormat="1">
      <c r="A158" s="14"/>
      <c r="B158" s="261"/>
      <c r="C158" s="262"/>
      <c r="D158" s="252" t="s">
        <v>163</v>
      </c>
      <c r="E158" s="263" t="s">
        <v>1</v>
      </c>
      <c r="F158" s="264" t="s">
        <v>269</v>
      </c>
      <c r="G158" s="262"/>
      <c r="H158" s="265">
        <v>49.725000000000001</v>
      </c>
      <c r="I158" s="266"/>
      <c r="J158" s="262"/>
      <c r="K158" s="262"/>
      <c r="L158" s="267"/>
      <c r="M158" s="268"/>
      <c r="N158" s="269"/>
      <c r="O158" s="269"/>
      <c r="P158" s="269"/>
      <c r="Q158" s="269"/>
      <c r="R158" s="269"/>
      <c r="S158" s="269"/>
      <c r="T158" s="27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71" t="s">
        <v>163</v>
      </c>
      <c r="AU158" s="271" t="s">
        <v>154</v>
      </c>
      <c r="AV158" s="14" t="s">
        <v>154</v>
      </c>
      <c r="AW158" s="14" t="s">
        <v>33</v>
      </c>
      <c r="AX158" s="14" t="s">
        <v>87</v>
      </c>
      <c r="AY158" s="271" t="s">
        <v>146</v>
      </c>
    </row>
    <row r="159" s="2" customFormat="1" ht="24" customHeight="1">
      <c r="A159" s="38"/>
      <c r="B159" s="39"/>
      <c r="C159" s="236" t="s">
        <v>253</v>
      </c>
      <c r="D159" s="236" t="s">
        <v>149</v>
      </c>
      <c r="E159" s="237" t="s">
        <v>566</v>
      </c>
      <c r="F159" s="238" t="s">
        <v>567</v>
      </c>
      <c r="G159" s="239" t="s">
        <v>152</v>
      </c>
      <c r="H159" s="240">
        <v>2.7000000000000002</v>
      </c>
      <c r="I159" s="241"/>
      <c r="J159" s="242">
        <f>ROUND(I159*H159,2)</f>
        <v>0</v>
      </c>
      <c r="K159" s="243"/>
      <c r="L159" s="44"/>
      <c r="M159" s="244" t="s">
        <v>1</v>
      </c>
      <c r="N159" s="245" t="s">
        <v>45</v>
      </c>
      <c r="O159" s="91"/>
      <c r="P159" s="246">
        <f>O159*H159</f>
        <v>0</v>
      </c>
      <c r="Q159" s="246">
        <v>0.19570000000000001</v>
      </c>
      <c r="R159" s="246">
        <f>Q159*H159</f>
        <v>0.52839000000000003</v>
      </c>
      <c r="S159" s="246">
        <v>0</v>
      </c>
      <c r="T159" s="24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48" t="s">
        <v>153</v>
      </c>
      <c r="AT159" s="248" t="s">
        <v>149</v>
      </c>
      <c r="AU159" s="248" t="s">
        <v>154</v>
      </c>
      <c r="AY159" s="17" t="s">
        <v>146</v>
      </c>
      <c r="BE159" s="249">
        <f>IF(N159="základná",J159,0)</f>
        <v>0</v>
      </c>
      <c r="BF159" s="249">
        <f>IF(N159="znížená",J159,0)</f>
        <v>0</v>
      </c>
      <c r="BG159" s="249">
        <f>IF(N159="zákl. prenesená",J159,0)</f>
        <v>0</v>
      </c>
      <c r="BH159" s="249">
        <f>IF(N159="zníž. prenesená",J159,0)</f>
        <v>0</v>
      </c>
      <c r="BI159" s="249">
        <f>IF(N159="nulová",J159,0)</f>
        <v>0</v>
      </c>
      <c r="BJ159" s="17" t="s">
        <v>154</v>
      </c>
      <c r="BK159" s="249">
        <f>ROUND(I159*H159,2)</f>
        <v>0</v>
      </c>
      <c r="BL159" s="17" t="s">
        <v>153</v>
      </c>
      <c r="BM159" s="248" t="s">
        <v>568</v>
      </c>
    </row>
    <row r="160" s="14" customFormat="1">
      <c r="A160" s="14"/>
      <c r="B160" s="261"/>
      <c r="C160" s="262"/>
      <c r="D160" s="252" t="s">
        <v>163</v>
      </c>
      <c r="E160" s="263" t="s">
        <v>1</v>
      </c>
      <c r="F160" s="264" t="s">
        <v>522</v>
      </c>
      <c r="G160" s="262"/>
      <c r="H160" s="265">
        <v>2.7000000000000002</v>
      </c>
      <c r="I160" s="266"/>
      <c r="J160" s="262"/>
      <c r="K160" s="262"/>
      <c r="L160" s="267"/>
      <c r="M160" s="268"/>
      <c r="N160" s="269"/>
      <c r="O160" s="269"/>
      <c r="P160" s="269"/>
      <c r="Q160" s="269"/>
      <c r="R160" s="269"/>
      <c r="S160" s="269"/>
      <c r="T160" s="27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71" t="s">
        <v>163</v>
      </c>
      <c r="AU160" s="271" t="s">
        <v>154</v>
      </c>
      <c r="AV160" s="14" t="s">
        <v>154</v>
      </c>
      <c r="AW160" s="14" t="s">
        <v>33</v>
      </c>
      <c r="AX160" s="14" t="s">
        <v>87</v>
      </c>
      <c r="AY160" s="271" t="s">
        <v>146</v>
      </c>
    </row>
    <row r="161" s="2" customFormat="1" ht="36" customHeight="1">
      <c r="A161" s="38"/>
      <c r="B161" s="39"/>
      <c r="C161" s="236" t="s">
        <v>262</v>
      </c>
      <c r="D161" s="236" t="s">
        <v>149</v>
      </c>
      <c r="E161" s="237" t="s">
        <v>569</v>
      </c>
      <c r="F161" s="238" t="s">
        <v>570</v>
      </c>
      <c r="G161" s="239" t="s">
        <v>152</v>
      </c>
      <c r="H161" s="240">
        <v>49.725000000000001</v>
      </c>
      <c r="I161" s="241"/>
      <c r="J161" s="242">
        <f>ROUND(I161*H161,2)</f>
        <v>0</v>
      </c>
      <c r="K161" s="243"/>
      <c r="L161" s="44"/>
      <c r="M161" s="244" t="s">
        <v>1</v>
      </c>
      <c r="N161" s="245" t="s">
        <v>45</v>
      </c>
      <c r="O161" s="91"/>
      <c r="P161" s="246">
        <f>O161*H161</f>
        <v>0</v>
      </c>
      <c r="Q161" s="246">
        <v>0.018020000000000001</v>
      </c>
      <c r="R161" s="246">
        <f>Q161*H161</f>
        <v>0.89604450000000013</v>
      </c>
      <c r="S161" s="246">
        <v>0</v>
      </c>
      <c r="T161" s="24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48" t="s">
        <v>153</v>
      </c>
      <c r="AT161" s="248" t="s">
        <v>149</v>
      </c>
      <c r="AU161" s="248" t="s">
        <v>154</v>
      </c>
      <c r="AY161" s="17" t="s">
        <v>146</v>
      </c>
      <c r="BE161" s="249">
        <f>IF(N161="základná",J161,0)</f>
        <v>0</v>
      </c>
      <c r="BF161" s="249">
        <f>IF(N161="znížená",J161,0)</f>
        <v>0</v>
      </c>
      <c r="BG161" s="249">
        <f>IF(N161="zákl. prenesená",J161,0)</f>
        <v>0</v>
      </c>
      <c r="BH161" s="249">
        <f>IF(N161="zníž. prenesená",J161,0)</f>
        <v>0</v>
      </c>
      <c r="BI161" s="249">
        <f>IF(N161="nulová",J161,0)</f>
        <v>0</v>
      </c>
      <c r="BJ161" s="17" t="s">
        <v>154</v>
      </c>
      <c r="BK161" s="249">
        <f>ROUND(I161*H161,2)</f>
        <v>0</v>
      </c>
      <c r="BL161" s="17" t="s">
        <v>153</v>
      </c>
      <c r="BM161" s="248" t="s">
        <v>571</v>
      </c>
    </row>
    <row r="162" s="14" customFormat="1">
      <c r="A162" s="14"/>
      <c r="B162" s="261"/>
      <c r="C162" s="262"/>
      <c r="D162" s="252" t="s">
        <v>163</v>
      </c>
      <c r="E162" s="263" t="s">
        <v>1</v>
      </c>
      <c r="F162" s="264" t="s">
        <v>269</v>
      </c>
      <c r="G162" s="262"/>
      <c r="H162" s="265">
        <v>49.725000000000001</v>
      </c>
      <c r="I162" s="266"/>
      <c r="J162" s="262"/>
      <c r="K162" s="262"/>
      <c r="L162" s="267"/>
      <c r="M162" s="268"/>
      <c r="N162" s="269"/>
      <c r="O162" s="269"/>
      <c r="P162" s="269"/>
      <c r="Q162" s="269"/>
      <c r="R162" s="269"/>
      <c r="S162" s="269"/>
      <c r="T162" s="27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71" t="s">
        <v>163</v>
      </c>
      <c r="AU162" s="271" t="s">
        <v>154</v>
      </c>
      <c r="AV162" s="14" t="s">
        <v>154</v>
      </c>
      <c r="AW162" s="14" t="s">
        <v>33</v>
      </c>
      <c r="AX162" s="14" t="s">
        <v>87</v>
      </c>
      <c r="AY162" s="271" t="s">
        <v>146</v>
      </c>
    </row>
    <row r="163" s="2" customFormat="1" ht="24" customHeight="1">
      <c r="A163" s="38"/>
      <c r="B163" s="39"/>
      <c r="C163" s="236" t="s">
        <v>272</v>
      </c>
      <c r="D163" s="236" t="s">
        <v>149</v>
      </c>
      <c r="E163" s="237" t="s">
        <v>572</v>
      </c>
      <c r="F163" s="238" t="s">
        <v>573</v>
      </c>
      <c r="G163" s="239" t="s">
        <v>152</v>
      </c>
      <c r="H163" s="240">
        <v>5.4000000000000004</v>
      </c>
      <c r="I163" s="241"/>
      <c r="J163" s="242">
        <f>ROUND(I163*H163,2)</f>
        <v>0</v>
      </c>
      <c r="K163" s="243"/>
      <c r="L163" s="44"/>
      <c r="M163" s="244" t="s">
        <v>1</v>
      </c>
      <c r="N163" s="245" t="s">
        <v>45</v>
      </c>
      <c r="O163" s="91"/>
      <c r="P163" s="246">
        <f>O163*H163</f>
        <v>0</v>
      </c>
      <c r="Q163" s="246">
        <v>0.00415</v>
      </c>
      <c r="R163" s="246">
        <f>Q163*H163</f>
        <v>0.022410000000000003</v>
      </c>
      <c r="S163" s="246">
        <v>0</v>
      </c>
      <c r="T163" s="24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48" t="s">
        <v>153</v>
      </c>
      <c r="AT163" s="248" t="s">
        <v>149</v>
      </c>
      <c r="AU163" s="248" t="s">
        <v>154</v>
      </c>
      <c r="AY163" s="17" t="s">
        <v>146</v>
      </c>
      <c r="BE163" s="249">
        <f>IF(N163="základná",J163,0)</f>
        <v>0</v>
      </c>
      <c r="BF163" s="249">
        <f>IF(N163="znížená",J163,0)</f>
        <v>0</v>
      </c>
      <c r="BG163" s="249">
        <f>IF(N163="zákl. prenesená",J163,0)</f>
        <v>0</v>
      </c>
      <c r="BH163" s="249">
        <f>IF(N163="zníž. prenesená",J163,0)</f>
        <v>0</v>
      </c>
      <c r="BI163" s="249">
        <f>IF(N163="nulová",J163,0)</f>
        <v>0</v>
      </c>
      <c r="BJ163" s="17" t="s">
        <v>154</v>
      </c>
      <c r="BK163" s="249">
        <f>ROUND(I163*H163,2)</f>
        <v>0</v>
      </c>
      <c r="BL163" s="17" t="s">
        <v>153</v>
      </c>
      <c r="BM163" s="248" t="s">
        <v>574</v>
      </c>
    </row>
    <row r="164" s="14" customFormat="1">
      <c r="A164" s="14"/>
      <c r="B164" s="261"/>
      <c r="C164" s="262"/>
      <c r="D164" s="252" t="s">
        <v>163</v>
      </c>
      <c r="E164" s="263" t="s">
        <v>1</v>
      </c>
      <c r="F164" s="264" t="s">
        <v>575</v>
      </c>
      <c r="G164" s="262"/>
      <c r="H164" s="265">
        <v>5.4000000000000004</v>
      </c>
      <c r="I164" s="266"/>
      <c r="J164" s="262"/>
      <c r="K164" s="262"/>
      <c r="L164" s="267"/>
      <c r="M164" s="268"/>
      <c r="N164" s="269"/>
      <c r="O164" s="269"/>
      <c r="P164" s="269"/>
      <c r="Q164" s="269"/>
      <c r="R164" s="269"/>
      <c r="S164" s="269"/>
      <c r="T164" s="27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71" t="s">
        <v>163</v>
      </c>
      <c r="AU164" s="271" t="s">
        <v>154</v>
      </c>
      <c r="AV164" s="14" t="s">
        <v>154</v>
      </c>
      <c r="AW164" s="14" t="s">
        <v>33</v>
      </c>
      <c r="AX164" s="14" t="s">
        <v>87</v>
      </c>
      <c r="AY164" s="271" t="s">
        <v>146</v>
      </c>
    </row>
    <row r="165" s="2" customFormat="1" ht="24" customHeight="1">
      <c r="A165" s="38"/>
      <c r="B165" s="39"/>
      <c r="C165" s="236" t="s">
        <v>276</v>
      </c>
      <c r="D165" s="236" t="s">
        <v>149</v>
      </c>
      <c r="E165" s="237" t="s">
        <v>576</v>
      </c>
      <c r="F165" s="238" t="s">
        <v>577</v>
      </c>
      <c r="G165" s="239" t="s">
        <v>198</v>
      </c>
      <c r="H165" s="240">
        <v>231</v>
      </c>
      <c r="I165" s="241"/>
      <c r="J165" s="242">
        <f>ROUND(I165*H165,2)</f>
        <v>0</v>
      </c>
      <c r="K165" s="243"/>
      <c r="L165" s="44"/>
      <c r="M165" s="244" t="s">
        <v>1</v>
      </c>
      <c r="N165" s="245" t="s">
        <v>45</v>
      </c>
      <c r="O165" s="91"/>
      <c r="P165" s="246">
        <f>O165*H165</f>
        <v>0</v>
      </c>
      <c r="Q165" s="246">
        <v>8.0000000000000007E-05</v>
      </c>
      <c r="R165" s="246">
        <f>Q165*H165</f>
        <v>0.01848</v>
      </c>
      <c r="S165" s="246">
        <v>0</v>
      </c>
      <c r="T165" s="24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48" t="s">
        <v>153</v>
      </c>
      <c r="AT165" s="248" t="s">
        <v>149</v>
      </c>
      <c r="AU165" s="248" t="s">
        <v>154</v>
      </c>
      <c r="AY165" s="17" t="s">
        <v>146</v>
      </c>
      <c r="BE165" s="249">
        <f>IF(N165="základná",J165,0)</f>
        <v>0</v>
      </c>
      <c r="BF165" s="249">
        <f>IF(N165="znížená",J165,0)</f>
        <v>0</v>
      </c>
      <c r="BG165" s="249">
        <f>IF(N165="zákl. prenesená",J165,0)</f>
        <v>0</v>
      </c>
      <c r="BH165" s="249">
        <f>IF(N165="zníž. prenesená",J165,0)</f>
        <v>0</v>
      </c>
      <c r="BI165" s="249">
        <f>IF(N165="nulová",J165,0)</f>
        <v>0</v>
      </c>
      <c r="BJ165" s="17" t="s">
        <v>154</v>
      </c>
      <c r="BK165" s="249">
        <f>ROUND(I165*H165,2)</f>
        <v>0</v>
      </c>
      <c r="BL165" s="17" t="s">
        <v>153</v>
      </c>
      <c r="BM165" s="248" t="s">
        <v>578</v>
      </c>
    </row>
    <row r="166" s="14" customFormat="1">
      <c r="A166" s="14"/>
      <c r="B166" s="261"/>
      <c r="C166" s="262"/>
      <c r="D166" s="252" t="s">
        <v>163</v>
      </c>
      <c r="E166" s="263" t="s">
        <v>1</v>
      </c>
      <c r="F166" s="264" t="s">
        <v>579</v>
      </c>
      <c r="G166" s="262"/>
      <c r="H166" s="265">
        <v>231</v>
      </c>
      <c r="I166" s="266"/>
      <c r="J166" s="262"/>
      <c r="K166" s="262"/>
      <c r="L166" s="267"/>
      <c r="M166" s="268"/>
      <c r="N166" s="269"/>
      <c r="O166" s="269"/>
      <c r="P166" s="269"/>
      <c r="Q166" s="269"/>
      <c r="R166" s="269"/>
      <c r="S166" s="269"/>
      <c r="T166" s="27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71" t="s">
        <v>163</v>
      </c>
      <c r="AU166" s="271" t="s">
        <v>154</v>
      </c>
      <c r="AV166" s="14" t="s">
        <v>154</v>
      </c>
      <c r="AW166" s="14" t="s">
        <v>33</v>
      </c>
      <c r="AX166" s="14" t="s">
        <v>87</v>
      </c>
      <c r="AY166" s="271" t="s">
        <v>146</v>
      </c>
    </row>
    <row r="167" s="12" customFormat="1" ht="22.8" customHeight="1">
      <c r="A167" s="12"/>
      <c r="B167" s="220"/>
      <c r="C167" s="221"/>
      <c r="D167" s="222" t="s">
        <v>78</v>
      </c>
      <c r="E167" s="234" t="s">
        <v>200</v>
      </c>
      <c r="F167" s="234" t="s">
        <v>291</v>
      </c>
      <c r="G167" s="221"/>
      <c r="H167" s="221"/>
      <c r="I167" s="224"/>
      <c r="J167" s="235">
        <f>BK167</f>
        <v>0</v>
      </c>
      <c r="K167" s="221"/>
      <c r="L167" s="226"/>
      <c r="M167" s="227"/>
      <c r="N167" s="228"/>
      <c r="O167" s="228"/>
      <c r="P167" s="229">
        <f>SUM(P168:P188)</f>
        <v>0</v>
      </c>
      <c r="Q167" s="228"/>
      <c r="R167" s="229">
        <f>SUM(R168:R188)</f>
        <v>0.58391999999999988</v>
      </c>
      <c r="S167" s="228"/>
      <c r="T167" s="230">
        <f>SUM(T168:T188)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31" t="s">
        <v>87</v>
      </c>
      <c r="AT167" s="232" t="s">
        <v>78</v>
      </c>
      <c r="AU167" s="232" t="s">
        <v>87</v>
      </c>
      <c r="AY167" s="231" t="s">
        <v>146</v>
      </c>
      <c r="BK167" s="233">
        <f>SUM(BK168:BK188)</f>
        <v>0</v>
      </c>
    </row>
    <row r="168" s="2" customFormat="1" ht="24" customHeight="1">
      <c r="A168" s="38"/>
      <c r="B168" s="39"/>
      <c r="C168" s="236" t="s">
        <v>280</v>
      </c>
      <c r="D168" s="236" t="s">
        <v>149</v>
      </c>
      <c r="E168" s="237" t="s">
        <v>580</v>
      </c>
      <c r="F168" s="238" t="s">
        <v>581</v>
      </c>
      <c r="G168" s="239" t="s">
        <v>198</v>
      </c>
      <c r="H168" s="240">
        <v>115.5</v>
      </c>
      <c r="I168" s="241"/>
      <c r="J168" s="242">
        <f>ROUND(I168*H168,2)</f>
        <v>0</v>
      </c>
      <c r="K168" s="243"/>
      <c r="L168" s="44"/>
      <c r="M168" s="244" t="s">
        <v>1</v>
      </c>
      <c r="N168" s="245" t="s">
        <v>45</v>
      </c>
      <c r="O168" s="91"/>
      <c r="P168" s="246">
        <f>O168*H168</f>
        <v>0</v>
      </c>
      <c r="Q168" s="246">
        <v>0.0044200000000000003</v>
      </c>
      <c r="R168" s="246">
        <f>Q168*H168</f>
        <v>0.51051000000000002</v>
      </c>
      <c r="S168" s="246">
        <v>0</v>
      </c>
      <c r="T168" s="247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48" t="s">
        <v>153</v>
      </c>
      <c r="AT168" s="248" t="s">
        <v>149</v>
      </c>
      <c r="AU168" s="248" t="s">
        <v>154</v>
      </c>
      <c r="AY168" s="17" t="s">
        <v>146</v>
      </c>
      <c r="BE168" s="249">
        <f>IF(N168="základná",J168,0)</f>
        <v>0</v>
      </c>
      <c r="BF168" s="249">
        <f>IF(N168="znížená",J168,0)</f>
        <v>0</v>
      </c>
      <c r="BG168" s="249">
        <f>IF(N168="zákl. prenesená",J168,0)</f>
        <v>0</v>
      </c>
      <c r="BH168" s="249">
        <f>IF(N168="zníž. prenesená",J168,0)</f>
        <v>0</v>
      </c>
      <c r="BI168" s="249">
        <f>IF(N168="nulová",J168,0)</f>
        <v>0</v>
      </c>
      <c r="BJ168" s="17" t="s">
        <v>154</v>
      </c>
      <c r="BK168" s="249">
        <f>ROUND(I168*H168,2)</f>
        <v>0</v>
      </c>
      <c r="BL168" s="17" t="s">
        <v>153</v>
      </c>
      <c r="BM168" s="248" t="s">
        <v>582</v>
      </c>
    </row>
    <row r="169" s="2" customFormat="1" ht="24" customHeight="1">
      <c r="A169" s="38"/>
      <c r="B169" s="39"/>
      <c r="C169" s="236" t="s">
        <v>7</v>
      </c>
      <c r="D169" s="236" t="s">
        <v>149</v>
      </c>
      <c r="E169" s="237" t="s">
        <v>583</v>
      </c>
      <c r="F169" s="238" t="s">
        <v>584</v>
      </c>
      <c r="G169" s="239" t="s">
        <v>387</v>
      </c>
      <c r="H169" s="240">
        <v>60</v>
      </c>
      <c r="I169" s="241"/>
      <c r="J169" s="242">
        <f>ROUND(I169*H169,2)</f>
        <v>0</v>
      </c>
      <c r="K169" s="243"/>
      <c r="L169" s="44"/>
      <c r="M169" s="244" t="s">
        <v>1</v>
      </c>
      <c r="N169" s="245" t="s">
        <v>45</v>
      </c>
      <c r="O169" s="91"/>
      <c r="P169" s="246">
        <f>O169*H169</f>
        <v>0</v>
      </c>
      <c r="Q169" s="246">
        <v>0.00072999999999999996</v>
      </c>
      <c r="R169" s="246">
        <f>Q169*H169</f>
        <v>0.043799999999999999</v>
      </c>
      <c r="S169" s="246">
        <v>0</v>
      </c>
      <c r="T169" s="24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48" t="s">
        <v>153</v>
      </c>
      <c r="AT169" s="248" t="s">
        <v>149</v>
      </c>
      <c r="AU169" s="248" t="s">
        <v>154</v>
      </c>
      <c r="AY169" s="17" t="s">
        <v>146</v>
      </c>
      <c r="BE169" s="249">
        <f>IF(N169="základná",J169,0)</f>
        <v>0</v>
      </c>
      <c r="BF169" s="249">
        <f>IF(N169="znížená",J169,0)</f>
        <v>0</v>
      </c>
      <c r="BG169" s="249">
        <f>IF(N169="zákl. prenesená",J169,0)</f>
        <v>0</v>
      </c>
      <c r="BH169" s="249">
        <f>IF(N169="zníž. prenesená",J169,0)</f>
        <v>0</v>
      </c>
      <c r="BI169" s="249">
        <f>IF(N169="nulová",J169,0)</f>
        <v>0</v>
      </c>
      <c r="BJ169" s="17" t="s">
        <v>154</v>
      </c>
      <c r="BK169" s="249">
        <f>ROUND(I169*H169,2)</f>
        <v>0</v>
      </c>
      <c r="BL169" s="17" t="s">
        <v>153</v>
      </c>
      <c r="BM169" s="248" t="s">
        <v>585</v>
      </c>
    </row>
    <row r="170" s="14" customFormat="1">
      <c r="A170" s="14"/>
      <c r="B170" s="261"/>
      <c r="C170" s="262"/>
      <c r="D170" s="252" t="s">
        <v>163</v>
      </c>
      <c r="E170" s="263" t="s">
        <v>1</v>
      </c>
      <c r="F170" s="264" t="s">
        <v>586</v>
      </c>
      <c r="G170" s="262"/>
      <c r="H170" s="265">
        <v>60</v>
      </c>
      <c r="I170" s="266"/>
      <c r="J170" s="262"/>
      <c r="K170" s="262"/>
      <c r="L170" s="267"/>
      <c r="M170" s="268"/>
      <c r="N170" s="269"/>
      <c r="O170" s="269"/>
      <c r="P170" s="269"/>
      <c r="Q170" s="269"/>
      <c r="R170" s="269"/>
      <c r="S170" s="269"/>
      <c r="T170" s="27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71" t="s">
        <v>163</v>
      </c>
      <c r="AU170" s="271" t="s">
        <v>154</v>
      </c>
      <c r="AV170" s="14" t="s">
        <v>154</v>
      </c>
      <c r="AW170" s="14" t="s">
        <v>33</v>
      </c>
      <c r="AX170" s="14" t="s">
        <v>87</v>
      </c>
      <c r="AY170" s="271" t="s">
        <v>146</v>
      </c>
    </row>
    <row r="171" s="2" customFormat="1" ht="16.5" customHeight="1">
      <c r="A171" s="38"/>
      <c r="B171" s="39"/>
      <c r="C171" s="236" t="s">
        <v>287</v>
      </c>
      <c r="D171" s="236" t="s">
        <v>149</v>
      </c>
      <c r="E171" s="237" t="s">
        <v>587</v>
      </c>
      <c r="F171" s="238" t="s">
        <v>588</v>
      </c>
      <c r="G171" s="239" t="s">
        <v>387</v>
      </c>
      <c r="H171" s="240">
        <v>150</v>
      </c>
      <c r="I171" s="241"/>
      <c r="J171" s="242">
        <f>ROUND(I171*H171,2)</f>
        <v>0</v>
      </c>
      <c r="K171" s="243"/>
      <c r="L171" s="44"/>
      <c r="M171" s="244" t="s">
        <v>1</v>
      </c>
      <c r="N171" s="245" t="s">
        <v>45</v>
      </c>
      <c r="O171" s="91"/>
      <c r="P171" s="246">
        <f>O171*H171</f>
        <v>0</v>
      </c>
      <c r="Q171" s="246">
        <v>1.0000000000000001E-05</v>
      </c>
      <c r="R171" s="246">
        <f>Q171*H171</f>
        <v>0.0015</v>
      </c>
      <c r="S171" s="246">
        <v>0</v>
      </c>
      <c r="T171" s="247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48" t="s">
        <v>153</v>
      </c>
      <c r="AT171" s="248" t="s">
        <v>149</v>
      </c>
      <c r="AU171" s="248" t="s">
        <v>154</v>
      </c>
      <c r="AY171" s="17" t="s">
        <v>146</v>
      </c>
      <c r="BE171" s="249">
        <f>IF(N171="základná",J171,0)</f>
        <v>0</v>
      </c>
      <c r="BF171" s="249">
        <f>IF(N171="znížená",J171,0)</f>
        <v>0</v>
      </c>
      <c r="BG171" s="249">
        <f>IF(N171="zákl. prenesená",J171,0)</f>
        <v>0</v>
      </c>
      <c r="BH171" s="249">
        <f>IF(N171="zníž. prenesená",J171,0)</f>
        <v>0</v>
      </c>
      <c r="BI171" s="249">
        <f>IF(N171="nulová",J171,0)</f>
        <v>0</v>
      </c>
      <c r="BJ171" s="17" t="s">
        <v>154</v>
      </c>
      <c r="BK171" s="249">
        <f>ROUND(I171*H171,2)</f>
        <v>0</v>
      </c>
      <c r="BL171" s="17" t="s">
        <v>153</v>
      </c>
      <c r="BM171" s="248" t="s">
        <v>589</v>
      </c>
    </row>
    <row r="172" s="14" customFormat="1">
      <c r="A172" s="14"/>
      <c r="B172" s="261"/>
      <c r="C172" s="262"/>
      <c r="D172" s="252" t="s">
        <v>163</v>
      </c>
      <c r="E172" s="263" t="s">
        <v>1</v>
      </c>
      <c r="F172" s="264" t="s">
        <v>590</v>
      </c>
      <c r="G172" s="262"/>
      <c r="H172" s="265">
        <v>150</v>
      </c>
      <c r="I172" s="266"/>
      <c r="J172" s="262"/>
      <c r="K172" s="262"/>
      <c r="L172" s="267"/>
      <c r="M172" s="268"/>
      <c r="N172" s="269"/>
      <c r="O172" s="269"/>
      <c r="P172" s="269"/>
      <c r="Q172" s="269"/>
      <c r="R172" s="269"/>
      <c r="S172" s="269"/>
      <c r="T172" s="27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71" t="s">
        <v>163</v>
      </c>
      <c r="AU172" s="271" t="s">
        <v>154</v>
      </c>
      <c r="AV172" s="14" t="s">
        <v>154</v>
      </c>
      <c r="AW172" s="14" t="s">
        <v>33</v>
      </c>
      <c r="AX172" s="14" t="s">
        <v>87</v>
      </c>
      <c r="AY172" s="271" t="s">
        <v>146</v>
      </c>
    </row>
    <row r="173" s="2" customFormat="1" ht="16.5" customHeight="1">
      <c r="A173" s="38"/>
      <c r="B173" s="39"/>
      <c r="C173" s="236" t="s">
        <v>292</v>
      </c>
      <c r="D173" s="236" t="s">
        <v>149</v>
      </c>
      <c r="E173" s="237" t="s">
        <v>591</v>
      </c>
      <c r="F173" s="238" t="s">
        <v>592</v>
      </c>
      <c r="G173" s="239" t="s">
        <v>387</v>
      </c>
      <c r="H173" s="240">
        <v>30</v>
      </c>
      <c r="I173" s="241"/>
      <c r="J173" s="242">
        <f>ROUND(I173*H173,2)</f>
        <v>0</v>
      </c>
      <c r="K173" s="243"/>
      <c r="L173" s="44"/>
      <c r="M173" s="244" t="s">
        <v>1</v>
      </c>
      <c r="N173" s="245" t="s">
        <v>45</v>
      </c>
      <c r="O173" s="91"/>
      <c r="P173" s="246">
        <f>O173*H173</f>
        <v>0</v>
      </c>
      <c r="Q173" s="246">
        <v>4.0000000000000003E-05</v>
      </c>
      <c r="R173" s="246">
        <f>Q173*H173</f>
        <v>0.0012000000000000001</v>
      </c>
      <c r="S173" s="246">
        <v>0</v>
      </c>
      <c r="T173" s="247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48" t="s">
        <v>153</v>
      </c>
      <c r="AT173" s="248" t="s">
        <v>149</v>
      </c>
      <c r="AU173" s="248" t="s">
        <v>154</v>
      </c>
      <c r="AY173" s="17" t="s">
        <v>146</v>
      </c>
      <c r="BE173" s="249">
        <f>IF(N173="základná",J173,0)</f>
        <v>0</v>
      </c>
      <c r="BF173" s="249">
        <f>IF(N173="znížená",J173,0)</f>
        <v>0</v>
      </c>
      <c r="BG173" s="249">
        <f>IF(N173="zákl. prenesená",J173,0)</f>
        <v>0</v>
      </c>
      <c r="BH173" s="249">
        <f>IF(N173="zníž. prenesená",J173,0)</f>
        <v>0</v>
      </c>
      <c r="BI173" s="249">
        <f>IF(N173="nulová",J173,0)</f>
        <v>0</v>
      </c>
      <c r="BJ173" s="17" t="s">
        <v>154</v>
      </c>
      <c r="BK173" s="249">
        <f>ROUND(I173*H173,2)</f>
        <v>0</v>
      </c>
      <c r="BL173" s="17" t="s">
        <v>153</v>
      </c>
      <c r="BM173" s="248" t="s">
        <v>593</v>
      </c>
    </row>
    <row r="174" s="2" customFormat="1" ht="24" customHeight="1">
      <c r="A174" s="38"/>
      <c r="B174" s="39"/>
      <c r="C174" s="236" t="s">
        <v>299</v>
      </c>
      <c r="D174" s="236" t="s">
        <v>149</v>
      </c>
      <c r="E174" s="237" t="s">
        <v>339</v>
      </c>
      <c r="F174" s="238" t="s">
        <v>340</v>
      </c>
      <c r="G174" s="239" t="s">
        <v>198</v>
      </c>
      <c r="H174" s="240">
        <v>115.5</v>
      </c>
      <c r="I174" s="241"/>
      <c r="J174" s="242">
        <f>ROUND(I174*H174,2)</f>
        <v>0</v>
      </c>
      <c r="K174" s="243"/>
      <c r="L174" s="44"/>
      <c r="M174" s="244" t="s">
        <v>1</v>
      </c>
      <c r="N174" s="245" t="s">
        <v>45</v>
      </c>
      <c r="O174" s="91"/>
      <c r="P174" s="246">
        <f>O174*H174</f>
        <v>0</v>
      </c>
      <c r="Q174" s="246">
        <v>0.00010000000000000001</v>
      </c>
      <c r="R174" s="246">
        <f>Q174*H174</f>
        <v>0.011550000000000001</v>
      </c>
      <c r="S174" s="246">
        <v>0</v>
      </c>
      <c r="T174" s="247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48" t="s">
        <v>153</v>
      </c>
      <c r="AT174" s="248" t="s">
        <v>149</v>
      </c>
      <c r="AU174" s="248" t="s">
        <v>154</v>
      </c>
      <c r="AY174" s="17" t="s">
        <v>146</v>
      </c>
      <c r="BE174" s="249">
        <f>IF(N174="základná",J174,0)</f>
        <v>0</v>
      </c>
      <c r="BF174" s="249">
        <f>IF(N174="znížená",J174,0)</f>
        <v>0</v>
      </c>
      <c r="BG174" s="249">
        <f>IF(N174="zákl. prenesená",J174,0)</f>
        <v>0</v>
      </c>
      <c r="BH174" s="249">
        <f>IF(N174="zníž. prenesená",J174,0)</f>
        <v>0</v>
      </c>
      <c r="BI174" s="249">
        <f>IF(N174="nulová",J174,0)</f>
        <v>0</v>
      </c>
      <c r="BJ174" s="17" t="s">
        <v>154</v>
      </c>
      <c r="BK174" s="249">
        <f>ROUND(I174*H174,2)</f>
        <v>0</v>
      </c>
      <c r="BL174" s="17" t="s">
        <v>153</v>
      </c>
      <c r="BM174" s="248" t="s">
        <v>594</v>
      </c>
    </row>
    <row r="175" s="14" customFormat="1">
      <c r="A175" s="14"/>
      <c r="B175" s="261"/>
      <c r="C175" s="262"/>
      <c r="D175" s="252" t="s">
        <v>163</v>
      </c>
      <c r="E175" s="263" t="s">
        <v>1</v>
      </c>
      <c r="F175" s="264" t="s">
        <v>543</v>
      </c>
      <c r="G175" s="262"/>
      <c r="H175" s="265">
        <v>115.5</v>
      </c>
      <c r="I175" s="266"/>
      <c r="J175" s="262"/>
      <c r="K175" s="262"/>
      <c r="L175" s="267"/>
      <c r="M175" s="268"/>
      <c r="N175" s="269"/>
      <c r="O175" s="269"/>
      <c r="P175" s="269"/>
      <c r="Q175" s="269"/>
      <c r="R175" s="269"/>
      <c r="S175" s="269"/>
      <c r="T175" s="27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71" t="s">
        <v>163</v>
      </c>
      <c r="AU175" s="271" t="s">
        <v>154</v>
      </c>
      <c r="AV175" s="14" t="s">
        <v>154</v>
      </c>
      <c r="AW175" s="14" t="s">
        <v>33</v>
      </c>
      <c r="AX175" s="14" t="s">
        <v>87</v>
      </c>
      <c r="AY175" s="271" t="s">
        <v>146</v>
      </c>
    </row>
    <row r="176" s="2" customFormat="1" ht="24" customHeight="1">
      <c r="A176" s="38"/>
      <c r="B176" s="39"/>
      <c r="C176" s="236" t="s">
        <v>304</v>
      </c>
      <c r="D176" s="236" t="s">
        <v>149</v>
      </c>
      <c r="E176" s="237" t="s">
        <v>595</v>
      </c>
      <c r="F176" s="238" t="s">
        <v>596</v>
      </c>
      <c r="G176" s="239" t="s">
        <v>198</v>
      </c>
      <c r="H176" s="240">
        <v>192</v>
      </c>
      <c r="I176" s="241"/>
      <c r="J176" s="242">
        <f>ROUND(I176*H176,2)</f>
        <v>0</v>
      </c>
      <c r="K176" s="243"/>
      <c r="L176" s="44"/>
      <c r="M176" s="244" t="s">
        <v>1</v>
      </c>
      <c r="N176" s="245" t="s">
        <v>45</v>
      </c>
      <c r="O176" s="91"/>
      <c r="P176" s="246">
        <f>O176*H176</f>
        <v>0</v>
      </c>
      <c r="Q176" s="246">
        <v>8.0000000000000007E-05</v>
      </c>
      <c r="R176" s="246">
        <f>Q176*H176</f>
        <v>0.015360000000000002</v>
      </c>
      <c r="S176" s="246">
        <v>0</v>
      </c>
      <c r="T176" s="247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48" t="s">
        <v>153</v>
      </c>
      <c r="AT176" s="248" t="s">
        <v>149</v>
      </c>
      <c r="AU176" s="248" t="s">
        <v>154</v>
      </c>
      <c r="AY176" s="17" t="s">
        <v>146</v>
      </c>
      <c r="BE176" s="249">
        <f>IF(N176="základná",J176,0)</f>
        <v>0</v>
      </c>
      <c r="BF176" s="249">
        <f>IF(N176="znížená",J176,0)</f>
        <v>0</v>
      </c>
      <c r="BG176" s="249">
        <f>IF(N176="zákl. prenesená",J176,0)</f>
        <v>0</v>
      </c>
      <c r="BH176" s="249">
        <f>IF(N176="zníž. prenesená",J176,0)</f>
        <v>0</v>
      </c>
      <c r="BI176" s="249">
        <f>IF(N176="nulová",J176,0)</f>
        <v>0</v>
      </c>
      <c r="BJ176" s="17" t="s">
        <v>154</v>
      </c>
      <c r="BK176" s="249">
        <f>ROUND(I176*H176,2)</f>
        <v>0</v>
      </c>
      <c r="BL176" s="17" t="s">
        <v>153</v>
      </c>
      <c r="BM176" s="248" t="s">
        <v>597</v>
      </c>
    </row>
    <row r="177" s="14" customFormat="1">
      <c r="A177" s="14"/>
      <c r="B177" s="261"/>
      <c r="C177" s="262"/>
      <c r="D177" s="252" t="s">
        <v>163</v>
      </c>
      <c r="E177" s="263" t="s">
        <v>1</v>
      </c>
      <c r="F177" s="264" t="s">
        <v>598</v>
      </c>
      <c r="G177" s="262"/>
      <c r="H177" s="265">
        <v>192</v>
      </c>
      <c r="I177" s="266"/>
      <c r="J177" s="262"/>
      <c r="K177" s="262"/>
      <c r="L177" s="267"/>
      <c r="M177" s="268"/>
      <c r="N177" s="269"/>
      <c r="O177" s="269"/>
      <c r="P177" s="269"/>
      <c r="Q177" s="269"/>
      <c r="R177" s="269"/>
      <c r="S177" s="269"/>
      <c r="T177" s="27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71" t="s">
        <v>163</v>
      </c>
      <c r="AU177" s="271" t="s">
        <v>154</v>
      </c>
      <c r="AV177" s="14" t="s">
        <v>154</v>
      </c>
      <c r="AW177" s="14" t="s">
        <v>33</v>
      </c>
      <c r="AX177" s="14" t="s">
        <v>87</v>
      </c>
      <c r="AY177" s="271" t="s">
        <v>146</v>
      </c>
    </row>
    <row r="178" s="2" customFormat="1" ht="24" customHeight="1">
      <c r="A178" s="38"/>
      <c r="B178" s="39"/>
      <c r="C178" s="236" t="s">
        <v>308</v>
      </c>
      <c r="D178" s="236" t="s">
        <v>149</v>
      </c>
      <c r="E178" s="237" t="s">
        <v>353</v>
      </c>
      <c r="F178" s="238" t="s">
        <v>354</v>
      </c>
      <c r="G178" s="239" t="s">
        <v>355</v>
      </c>
      <c r="H178" s="240">
        <v>16.395</v>
      </c>
      <c r="I178" s="241"/>
      <c r="J178" s="242">
        <f>ROUND(I178*H178,2)</f>
        <v>0</v>
      </c>
      <c r="K178" s="243"/>
      <c r="L178" s="44"/>
      <c r="M178" s="244" t="s">
        <v>1</v>
      </c>
      <c r="N178" s="245" t="s">
        <v>45</v>
      </c>
      <c r="O178" s="91"/>
      <c r="P178" s="246">
        <f>O178*H178</f>
        <v>0</v>
      </c>
      <c r="Q178" s="246">
        <v>0</v>
      </c>
      <c r="R178" s="246">
        <f>Q178*H178</f>
        <v>0</v>
      </c>
      <c r="S178" s="246">
        <v>0</v>
      </c>
      <c r="T178" s="247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48" t="s">
        <v>153</v>
      </c>
      <c r="AT178" s="248" t="s">
        <v>149</v>
      </c>
      <c r="AU178" s="248" t="s">
        <v>154</v>
      </c>
      <c r="AY178" s="17" t="s">
        <v>146</v>
      </c>
      <c r="BE178" s="249">
        <f>IF(N178="základná",J178,0)</f>
        <v>0</v>
      </c>
      <c r="BF178" s="249">
        <f>IF(N178="znížená",J178,0)</f>
        <v>0</v>
      </c>
      <c r="BG178" s="249">
        <f>IF(N178="zákl. prenesená",J178,0)</f>
        <v>0</v>
      </c>
      <c r="BH178" s="249">
        <f>IF(N178="zníž. prenesená",J178,0)</f>
        <v>0</v>
      </c>
      <c r="BI178" s="249">
        <f>IF(N178="nulová",J178,0)</f>
        <v>0</v>
      </c>
      <c r="BJ178" s="17" t="s">
        <v>154</v>
      </c>
      <c r="BK178" s="249">
        <f>ROUND(I178*H178,2)</f>
        <v>0</v>
      </c>
      <c r="BL178" s="17" t="s">
        <v>153</v>
      </c>
      <c r="BM178" s="248" t="s">
        <v>599</v>
      </c>
    </row>
    <row r="179" s="2" customFormat="1" ht="24" customHeight="1">
      <c r="A179" s="38"/>
      <c r="B179" s="39"/>
      <c r="C179" s="236" t="s">
        <v>314</v>
      </c>
      <c r="D179" s="236" t="s">
        <v>149</v>
      </c>
      <c r="E179" s="237" t="s">
        <v>358</v>
      </c>
      <c r="F179" s="238" t="s">
        <v>359</v>
      </c>
      <c r="G179" s="239" t="s">
        <v>355</v>
      </c>
      <c r="H179" s="240">
        <v>98.370000000000005</v>
      </c>
      <c r="I179" s="241"/>
      <c r="J179" s="242">
        <f>ROUND(I179*H179,2)</f>
        <v>0</v>
      </c>
      <c r="K179" s="243"/>
      <c r="L179" s="44"/>
      <c r="M179" s="244" t="s">
        <v>1</v>
      </c>
      <c r="N179" s="245" t="s">
        <v>45</v>
      </c>
      <c r="O179" s="91"/>
      <c r="P179" s="246">
        <f>O179*H179</f>
        <v>0</v>
      </c>
      <c r="Q179" s="246">
        <v>0</v>
      </c>
      <c r="R179" s="246">
        <f>Q179*H179</f>
        <v>0</v>
      </c>
      <c r="S179" s="246">
        <v>0</v>
      </c>
      <c r="T179" s="247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48" t="s">
        <v>153</v>
      </c>
      <c r="AT179" s="248" t="s">
        <v>149</v>
      </c>
      <c r="AU179" s="248" t="s">
        <v>154</v>
      </c>
      <c r="AY179" s="17" t="s">
        <v>146</v>
      </c>
      <c r="BE179" s="249">
        <f>IF(N179="základná",J179,0)</f>
        <v>0</v>
      </c>
      <c r="BF179" s="249">
        <f>IF(N179="znížená",J179,0)</f>
        <v>0</v>
      </c>
      <c r="BG179" s="249">
        <f>IF(N179="zákl. prenesená",J179,0)</f>
        <v>0</v>
      </c>
      <c r="BH179" s="249">
        <f>IF(N179="zníž. prenesená",J179,0)</f>
        <v>0</v>
      </c>
      <c r="BI179" s="249">
        <f>IF(N179="nulová",J179,0)</f>
        <v>0</v>
      </c>
      <c r="BJ179" s="17" t="s">
        <v>154</v>
      </c>
      <c r="BK179" s="249">
        <f>ROUND(I179*H179,2)</f>
        <v>0</v>
      </c>
      <c r="BL179" s="17" t="s">
        <v>153</v>
      </c>
      <c r="BM179" s="248" t="s">
        <v>600</v>
      </c>
    </row>
    <row r="180" s="14" customFormat="1">
      <c r="A180" s="14"/>
      <c r="B180" s="261"/>
      <c r="C180" s="262"/>
      <c r="D180" s="252" t="s">
        <v>163</v>
      </c>
      <c r="E180" s="262"/>
      <c r="F180" s="264" t="s">
        <v>601</v>
      </c>
      <c r="G180" s="262"/>
      <c r="H180" s="265">
        <v>98.370000000000005</v>
      </c>
      <c r="I180" s="266"/>
      <c r="J180" s="262"/>
      <c r="K180" s="262"/>
      <c r="L180" s="267"/>
      <c r="M180" s="268"/>
      <c r="N180" s="269"/>
      <c r="O180" s="269"/>
      <c r="P180" s="269"/>
      <c r="Q180" s="269"/>
      <c r="R180" s="269"/>
      <c r="S180" s="269"/>
      <c r="T180" s="27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71" t="s">
        <v>163</v>
      </c>
      <c r="AU180" s="271" t="s">
        <v>154</v>
      </c>
      <c r="AV180" s="14" t="s">
        <v>154</v>
      </c>
      <c r="AW180" s="14" t="s">
        <v>4</v>
      </c>
      <c r="AX180" s="14" t="s">
        <v>87</v>
      </c>
      <c r="AY180" s="271" t="s">
        <v>146</v>
      </c>
    </row>
    <row r="181" s="2" customFormat="1" ht="16.5" customHeight="1">
      <c r="A181" s="38"/>
      <c r="B181" s="39"/>
      <c r="C181" s="236" t="s">
        <v>319</v>
      </c>
      <c r="D181" s="236" t="s">
        <v>149</v>
      </c>
      <c r="E181" s="237" t="s">
        <v>363</v>
      </c>
      <c r="F181" s="238" t="s">
        <v>364</v>
      </c>
      <c r="G181" s="239" t="s">
        <v>355</v>
      </c>
      <c r="H181" s="240">
        <v>16.395</v>
      </c>
      <c r="I181" s="241"/>
      <c r="J181" s="242">
        <f>ROUND(I181*H181,2)</f>
        <v>0</v>
      </c>
      <c r="K181" s="243"/>
      <c r="L181" s="44"/>
      <c r="M181" s="244" t="s">
        <v>1</v>
      </c>
      <c r="N181" s="245" t="s">
        <v>45</v>
      </c>
      <c r="O181" s="91"/>
      <c r="P181" s="246">
        <f>O181*H181</f>
        <v>0</v>
      </c>
      <c r="Q181" s="246">
        <v>0</v>
      </c>
      <c r="R181" s="246">
        <f>Q181*H181</f>
        <v>0</v>
      </c>
      <c r="S181" s="246">
        <v>0</v>
      </c>
      <c r="T181" s="24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48" t="s">
        <v>153</v>
      </c>
      <c r="AT181" s="248" t="s">
        <v>149</v>
      </c>
      <c r="AU181" s="248" t="s">
        <v>154</v>
      </c>
      <c r="AY181" s="17" t="s">
        <v>146</v>
      </c>
      <c r="BE181" s="249">
        <f>IF(N181="základná",J181,0)</f>
        <v>0</v>
      </c>
      <c r="BF181" s="249">
        <f>IF(N181="znížená",J181,0)</f>
        <v>0</v>
      </c>
      <c r="BG181" s="249">
        <f>IF(N181="zákl. prenesená",J181,0)</f>
        <v>0</v>
      </c>
      <c r="BH181" s="249">
        <f>IF(N181="zníž. prenesená",J181,0)</f>
        <v>0</v>
      </c>
      <c r="BI181" s="249">
        <f>IF(N181="nulová",J181,0)</f>
        <v>0</v>
      </c>
      <c r="BJ181" s="17" t="s">
        <v>154</v>
      </c>
      <c r="BK181" s="249">
        <f>ROUND(I181*H181,2)</f>
        <v>0</v>
      </c>
      <c r="BL181" s="17" t="s">
        <v>153</v>
      </c>
      <c r="BM181" s="248" t="s">
        <v>602</v>
      </c>
    </row>
    <row r="182" s="2" customFormat="1" ht="24" customHeight="1">
      <c r="A182" s="38"/>
      <c r="B182" s="39"/>
      <c r="C182" s="236" t="s">
        <v>331</v>
      </c>
      <c r="D182" s="236" t="s">
        <v>149</v>
      </c>
      <c r="E182" s="237" t="s">
        <v>367</v>
      </c>
      <c r="F182" s="238" t="s">
        <v>368</v>
      </c>
      <c r="G182" s="239" t="s">
        <v>355</v>
      </c>
      <c r="H182" s="240">
        <v>245.92500000000001</v>
      </c>
      <c r="I182" s="241"/>
      <c r="J182" s="242">
        <f>ROUND(I182*H182,2)</f>
        <v>0</v>
      </c>
      <c r="K182" s="243"/>
      <c r="L182" s="44"/>
      <c r="M182" s="244" t="s">
        <v>1</v>
      </c>
      <c r="N182" s="245" t="s">
        <v>45</v>
      </c>
      <c r="O182" s="91"/>
      <c r="P182" s="246">
        <f>O182*H182</f>
        <v>0</v>
      </c>
      <c r="Q182" s="246">
        <v>0</v>
      </c>
      <c r="R182" s="246">
        <f>Q182*H182</f>
        <v>0</v>
      </c>
      <c r="S182" s="246">
        <v>0</v>
      </c>
      <c r="T182" s="247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48" t="s">
        <v>153</v>
      </c>
      <c r="AT182" s="248" t="s">
        <v>149</v>
      </c>
      <c r="AU182" s="248" t="s">
        <v>154</v>
      </c>
      <c r="AY182" s="17" t="s">
        <v>146</v>
      </c>
      <c r="BE182" s="249">
        <f>IF(N182="základná",J182,0)</f>
        <v>0</v>
      </c>
      <c r="BF182" s="249">
        <f>IF(N182="znížená",J182,0)</f>
        <v>0</v>
      </c>
      <c r="BG182" s="249">
        <f>IF(N182="zákl. prenesená",J182,0)</f>
        <v>0</v>
      </c>
      <c r="BH182" s="249">
        <f>IF(N182="zníž. prenesená",J182,0)</f>
        <v>0</v>
      </c>
      <c r="BI182" s="249">
        <f>IF(N182="nulová",J182,0)</f>
        <v>0</v>
      </c>
      <c r="BJ182" s="17" t="s">
        <v>154</v>
      </c>
      <c r="BK182" s="249">
        <f>ROUND(I182*H182,2)</f>
        <v>0</v>
      </c>
      <c r="BL182" s="17" t="s">
        <v>153</v>
      </c>
      <c r="BM182" s="248" t="s">
        <v>603</v>
      </c>
    </row>
    <row r="183" s="14" customFormat="1">
      <c r="A183" s="14"/>
      <c r="B183" s="261"/>
      <c r="C183" s="262"/>
      <c r="D183" s="252" t="s">
        <v>163</v>
      </c>
      <c r="E183" s="262"/>
      <c r="F183" s="264" t="s">
        <v>604</v>
      </c>
      <c r="G183" s="262"/>
      <c r="H183" s="265">
        <v>245.92500000000001</v>
      </c>
      <c r="I183" s="266"/>
      <c r="J183" s="262"/>
      <c r="K183" s="262"/>
      <c r="L183" s="267"/>
      <c r="M183" s="268"/>
      <c r="N183" s="269"/>
      <c r="O183" s="269"/>
      <c r="P183" s="269"/>
      <c r="Q183" s="269"/>
      <c r="R183" s="269"/>
      <c r="S183" s="269"/>
      <c r="T183" s="27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71" t="s">
        <v>163</v>
      </c>
      <c r="AU183" s="271" t="s">
        <v>154</v>
      </c>
      <c r="AV183" s="14" t="s">
        <v>154</v>
      </c>
      <c r="AW183" s="14" t="s">
        <v>4</v>
      </c>
      <c r="AX183" s="14" t="s">
        <v>87</v>
      </c>
      <c r="AY183" s="271" t="s">
        <v>146</v>
      </c>
    </row>
    <row r="184" s="2" customFormat="1" ht="24" customHeight="1">
      <c r="A184" s="38"/>
      <c r="B184" s="39"/>
      <c r="C184" s="236" t="s">
        <v>338</v>
      </c>
      <c r="D184" s="236" t="s">
        <v>149</v>
      </c>
      <c r="E184" s="237" t="s">
        <v>372</v>
      </c>
      <c r="F184" s="238" t="s">
        <v>373</v>
      </c>
      <c r="G184" s="239" t="s">
        <v>355</v>
      </c>
      <c r="H184" s="240">
        <v>16.395</v>
      </c>
      <c r="I184" s="241"/>
      <c r="J184" s="242">
        <f>ROUND(I184*H184,2)</f>
        <v>0</v>
      </c>
      <c r="K184" s="243"/>
      <c r="L184" s="44"/>
      <c r="M184" s="244" t="s">
        <v>1</v>
      </c>
      <c r="N184" s="245" t="s">
        <v>45</v>
      </c>
      <c r="O184" s="91"/>
      <c r="P184" s="246">
        <f>O184*H184</f>
        <v>0</v>
      </c>
      <c r="Q184" s="246">
        <v>0</v>
      </c>
      <c r="R184" s="246">
        <f>Q184*H184</f>
        <v>0</v>
      </c>
      <c r="S184" s="246">
        <v>0</v>
      </c>
      <c r="T184" s="247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48" t="s">
        <v>153</v>
      </c>
      <c r="AT184" s="248" t="s">
        <v>149</v>
      </c>
      <c r="AU184" s="248" t="s">
        <v>154</v>
      </c>
      <c r="AY184" s="17" t="s">
        <v>146</v>
      </c>
      <c r="BE184" s="249">
        <f>IF(N184="základná",J184,0)</f>
        <v>0</v>
      </c>
      <c r="BF184" s="249">
        <f>IF(N184="znížená",J184,0)</f>
        <v>0</v>
      </c>
      <c r="BG184" s="249">
        <f>IF(N184="zákl. prenesená",J184,0)</f>
        <v>0</v>
      </c>
      <c r="BH184" s="249">
        <f>IF(N184="zníž. prenesená",J184,0)</f>
        <v>0</v>
      </c>
      <c r="BI184" s="249">
        <f>IF(N184="nulová",J184,0)</f>
        <v>0</v>
      </c>
      <c r="BJ184" s="17" t="s">
        <v>154</v>
      </c>
      <c r="BK184" s="249">
        <f>ROUND(I184*H184,2)</f>
        <v>0</v>
      </c>
      <c r="BL184" s="17" t="s">
        <v>153</v>
      </c>
      <c r="BM184" s="248" t="s">
        <v>605</v>
      </c>
    </row>
    <row r="185" s="2" customFormat="1" ht="24" customHeight="1">
      <c r="A185" s="38"/>
      <c r="B185" s="39"/>
      <c r="C185" s="236" t="s">
        <v>352</v>
      </c>
      <c r="D185" s="236" t="s">
        <v>149</v>
      </c>
      <c r="E185" s="237" t="s">
        <v>376</v>
      </c>
      <c r="F185" s="238" t="s">
        <v>377</v>
      </c>
      <c r="G185" s="239" t="s">
        <v>355</v>
      </c>
      <c r="H185" s="240">
        <v>81.974999999999994</v>
      </c>
      <c r="I185" s="241"/>
      <c r="J185" s="242">
        <f>ROUND(I185*H185,2)</f>
        <v>0</v>
      </c>
      <c r="K185" s="243"/>
      <c r="L185" s="44"/>
      <c r="M185" s="244" t="s">
        <v>1</v>
      </c>
      <c r="N185" s="245" t="s">
        <v>45</v>
      </c>
      <c r="O185" s="91"/>
      <c r="P185" s="246">
        <f>O185*H185</f>
        <v>0</v>
      </c>
      <c r="Q185" s="246">
        <v>0</v>
      </c>
      <c r="R185" s="246">
        <f>Q185*H185</f>
        <v>0</v>
      </c>
      <c r="S185" s="246">
        <v>0</v>
      </c>
      <c r="T185" s="24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48" t="s">
        <v>153</v>
      </c>
      <c r="AT185" s="248" t="s">
        <v>149</v>
      </c>
      <c r="AU185" s="248" t="s">
        <v>154</v>
      </c>
      <c r="AY185" s="17" t="s">
        <v>146</v>
      </c>
      <c r="BE185" s="249">
        <f>IF(N185="základná",J185,0)</f>
        <v>0</v>
      </c>
      <c r="BF185" s="249">
        <f>IF(N185="znížená",J185,0)</f>
        <v>0</v>
      </c>
      <c r="BG185" s="249">
        <f>IF(N185="zákl. prenesená",J185,0)</f>
        <v>0</v>
      </c>
      <c r="BH185" s="249">
        <f>IF(N185="zníž. prenesená",J185,0)</f>
        <v>0</v>
      </c>
      <c r="BI185" s="249">
        <f>IF(N185="nulová",J185,0)</f>
        <v>0</v>
      </c>
      <c r="BJ185" s="17" t="s">
        <v>154</v>
      </c>
      <c r="BK185" s="249">
        <f>ROUND(I185*H185,2)</f>
        <v>0</v>
      </c>
      <c r="BL185" s="17" t="s">
        <v>153</v>
      </c>
      <c r="BM185" s="248" t="s">
        <v>606</v>
      </c>
    </row>
    <row r="186" s="14" customFormat="1">
      <c r="A186" s="14"/>
      <c r="B186" s="261"/>
      <c r="C186" s="262"/>
      <c r="D186" s="252" t="s">
        <v>163</v>
      </c>
      <c r="E186" s="262"/>
      <c r="F186" s="264" t="s">
        <v>607</v>
      </c>
      <c r="G186" s="262"/>
      <c r="H186" s="265">
        <v>81.974999999999994</v>
      </c>
      <c r="I186" s="266"/>
      <c r="J186" s="262"/>
      <c r="K186" s="262"/>
      <c r="L186" s="267"/>
      <c r="M186" s="268"/>
      <c r="N186" s="269"/>
      <c r="O186" s="269"/>
      <c r="P186" s="269"/>
      <c r="Q186" s="269"/>
      <c r="R186" s="269"/>
      <c r="S186" s="269"/>
      <c r="T186" s="27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71" t="s">
        <v>163</v>
      </c>
      <c r="AU186" s="271" t="s">
        <v>154</v>
      </c>
      <c r="AV186" s="14" t="s">
        <v>154</v>
      </c>
      <c r="AW186" s="14" t="s">
        <v>4</v>
      </c>
      <c r="AX186" s="14" t="s">
        <v>87</v>
      </c>
      <c r="AY186" s="271" t="s">
        <v>146</v>
      </c>
    </row>
    <row r="187" s="2" customFormat="1" ht="24" customHeight="1">
      <c r="A187" s="38"/>
      <c r="B187" s="39"/>
      <c r="C187" s="236" t="s">
        <v>357</v>
      </c>
      <c r="D187" s="236" t="s">
        <v>149</v>
      </c>
      <c r="E187" s="237" t="s">
        <v>381</v>
      </c>
      <c r="F187" s="238" t="s">
        <v>382</v>
      </c>
      <c r="G187" s="239" t="s">
        <v>355</v>
      </c>
      <c r="H187" s="240">
        <v>16.395</v>
      </c>
      <c r="I187" s="241"/>
      <c r="J187" s="242">
        <f>ROUND(I187*H187,2)</f>
        <v>0</v>
      </c>
      <c r="K187" s="243"/>
      <c r="L187" s="44"/>
      <c r="M187" s="244" t="s">
        <v>1</v>
      </c>
      <c r="N187" s="245" t="s">
        <v>45</v>
      </c>
      <c r="O187" s="91"/>
      <c r="P187" s="246">
        <f>O187*H187</f>
        <v>0</v>
      </c>
      <c r="Q187" s="246">
        <v>0</v>
      </c>
      <c r="R187" s="246">
        <f>Q187*H187</f>
        <v>0</v>
      </c>
      <c r="S187" s="246">
        <v>0</v>
      </c>
      <c r="T187" s="247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48" t="s">
        <v>153</v>
      </c>
      <c r="AT187" s="248" t="s">
        <v>149</v>
      </c>
      <c r="AU187" s="248" t="s">
        <v>154</v>
      </c>
      <c r="AY187" s="17" t="s">
        <v>146</v>
      </c>
      <c r="BE187" s="249">
        <f>IF(N187="základná",J187,0)</f>
        <v>0</v>
      </c>
      <c r="BF187" s="249">
        <f>IF(N187="znížená",J187,0)</f>
        <v>0</v>
      </c>
      <c r="BG187" s="249">
        <f>IF(N187="zákl. prenesená",J187,0)</f>
        <v>0</v>
      </c>
      <c r="BH187" s="249">
        <f>IF(N187="zníž. prenesená",J187,0)</f>
        <v>0</v>
      </c>
      <c r="BI187" s="249">
        <f>IF(N187="nulová",J187,0)</f>
        <v>0</v>
      </c>
      <c r="BJ187" s="17" t="s">
        <v>154</v>
      </c>
      <c r="BK187" s="249">
        <f>ROUND(I187*H187,2)</f>
        <v>0</v>
      </c>
      <c r="BL187" s="17" t="s">
        <v>153</v>
      </c>
      <c r="BM187" s="248" t="s">
        <v>608</v>
      </c>
    </row>
    <row r="188" s="2" customFormat="1" ht="16.5" customHeight="1">
      <c r="A188" s="38"/>
      <c r="B188" s="39"/>
      <c r="C188" s="236" t="s">
        <v>362</v>
      </c>
      <c r="D188" s="236" t="s">
        <v>149</v>
      </c>
      <c r="E188" s="237" t="s">
        <v>385</v>
      </c>
      <c r="F188" s="238" t="s">
        <v>386</v>
      </c>
      <c r="G188" s="239" t="s">
        <v>387</v>
      </c>
      <c r="H188" s="240">
        <v>16.395</v>
      </c>
      <c r="I188" s="241"/>
      <c r="J188" s="242">
        <f>ROUND(I188*H188,2)</f>
        <v>0</v>
      </c>
      <c r="K188" s="243"/>
      <c r="L188" s="44"/>
      <c r="M188" s="244" t="s">
        <v>1</v>
      </c>
      <c r="N188" s="245" t="s">
        <v>45</v>
      </c>
      <c r="O188" s="91"/>
      <c r="P188" s="246">
        <f>O188*H188</f>
        <v>0</v>
      </c>
      <c r="Q188" s="246">
        <v>0</v>
      </c>
      <c r="R188" s="246">
        <f>Q188*H188</f>
        <v>0</v>
      </c>
      <c r="S188" s="246">
        <v>0</v>
      </c>
      <c r="T188" s="24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48" t="s">
        <v>153</v>
      </c>
      <c r="AT188" s="248" t="s">
        <v>149</v>
      </c>
      <c r="AU188" s="248" t="s">
        <v>154</v>
      </c>
      <c r="AY188" s="17" t="s">
        <v>146</v>
      </c>
      <c r="BE188" s="249">
        <f>IF(N188="základná",J188,0)</f>
        <v>0</v>
      </c>
      <c r="BF188" s="249">
        <f>IF(N188="znížená",J188,0)</f>
        <v>0</v>
      </c>
      <c r="BG188" s="249">
        <f>IF(N188="zákl. prenesená",J188,0)</f>
        <v>0</v>
      </c>
      <c r="BH188" s="249">
        <f>IF(N188="zníž. prenesená",J188,0)</f>
        <v>0</v>
      </c>
      <c r="BI188" s="249">
        <f>IF(N188="nulová",J188,0)</f>
        <v>0</v>
      </c>
      <c r="BJ188" s="17" t="s">
        <v>154</v>
      </c>
      <c r="BK188" s="249">
        <f>ROUND(I188*H188,2)</f>
        <v>0</v>
      </c>
      <c r="BL188" s="17" t="s">
        <v>153</v>
      </c>
      <c r="BM188" s="248" t="s">
        <v>609</v>
      </c>
    </row>
    <row r="189" s="12" customFormat="1" ht="22.8" customHeight="1">
      <c r="A189" s="12"/>
      <c r="B189" s="220"/>
      <c r="C189" s="221"/>
      <c r="D189" s="222" t="s">
        <v>78</v>
      </c>
      <c r="E189" s="234" t="s">
        <v>389</v>
      </c>
      <c r="F189" s="234" t="s">
        <v>390</v>
      </c>
      <c r="G189" s="221"/>
      <c r="H189" s="221"/>
      <c r="I189" s="224"/>
      <c r="J189" s="235">
        <f>BK189</f>
        <v>0</v>
      </c>
      <c r="K189" s="221"/>
      <c r="L189" s="226"/>
      <c r="M189" s="227"/>
      <c r="N189" s="228"/>
      <c r="O189" s="228"/>
      <c r="P189" s="229">
        <f>SUM(P190:P193)</f>
        <v>0</v>
      </c>
      <c r="Q189" s="228"/>
      <c r="R189" s="229">
        <f>SUM(R190:R193)</f>
        <v>0</v>
      </c>
      <c r="S189" s="228"/>
      <c r="T189" s="230">
        <f>SUM(T190:T193)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31" t="s">
        <v>87</v>
      </c>
      <c r="AT189" s="232" t="s">
        <v>78</v>
      </c>
      <c r="AU189" s="232" t="s">
        <v>87</v>
      </c>
      <c r="AY189" s="231" t="s">
        <v>146</v>
      </c>
      <c r="BK189" s="233">
        <f>SUM(BK190:BK193)</f>
        <v>0</v>
      </c>
    </row>
    <row r="190" s="2" customFormat="1" ht="24" customHeight="1">
      <c r="A190" s="38"/>
      <c r="B190" s="39"/>
      <c r="C190" s="236" t="s">
        <v>366</v>
      </c>
      <c r="D190" s="236" t="s">
        <v>149</v>
      </c>
      <c r="E190" s="237" t="s">
        <v>400</v>
      </c>
      <c r="F190" s="238" t="s">
        <v>401</v>
      </c>
      <c r="G190" s="239" t="s">
        <v>355</v>
      </c>
      <c r="H190" s="240">
        <v>4.0439999999999996</v>
      </c>
      <c r="I190" s="241"/>
      <c r="J190" s="242">
        <f>ROUND(I190*H190,2)</f>
        <v>0</v>
      </c>
      <c r="K190" s="243"/>
      <c r="L190" s="44"/>
      <c r="M190" s="244" t="s">
        <v>1</v>
      </c>
      <c r="N190" s="245" t="s">
        <v>45</v>
      </c>
      <c r="O190" s="91"/>
      <c r="P190" s="246">
        <f>O190*H190</f>
        <v>0</v>
      </c>
      <c r="Q190" s="246">
        <v>0</v>
      </c>
      <c r="R190" s="246">
        <f>Q190*H190</f>
        <v>0</v>
      </c>
      <c r="S190" s="246">
        <v>0</v>
      </c>
      <c r="T190" s="247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48" t="s">
        <v>153</v>
      </c>
      <c r="AT190" s="248" t="s">
        <v>149</v>
      </c>
      <c r="AU190" s="248" t="s">
        <v>154</v>
      </c>
      <c r="AY190" s="17" t="s">
        <v>146</v>
      </c>
      <c r="BE190" s="249">
        <f>IF(N190="základná",J190,0)</f>
        <v>0</v>
      </c>
      <c r="BF190" s="249">
        <f>IF(N190="znížená",J190,0)</f>
        <v>0</v>
      </c>
      <c r="BG190" s="249">
        <f>IF(N190="zákl. prenesená",J190,0)</f>
        <v>0</v>
      </c>
      <c r="BH190" s="249">
        <f>IF(N190="zníž. prenesená",J190,0)</f>
        <v>0</v>
      </c>
      <c r="BI190" s="249">
        <f>IF(N190="nulová",J190,0)</f>
        <v>0</v>
      </c>
      <c r="BJ190" s="17" t="s">
        <v>154</v>
      </c>
      <c r="BK190" s="249">
        <f>ROUND(I190*H190,2)</f>
        <v>0</v>
      </c>
      <c r="BL190" s="17" t="s">
        <v>153</v>
      </c>
      <c r="BM190" s="248" t="s">
        <v>610</v>
      </c>
    </row>
    <row r="191" s="2" customFormat="1" ht="36" customHeight="1">
      <c r="A191" s="38"/>
      <c r="B191" s="39"/>
      <c r="C191" s="236" t="s">
        <v>371</v>
      </c>
      <c r="D191" s="236" t="s">
        <v>149</v>
      </c>
      <c r="E191" s="237" t="s">
        <v>611</v>
      </c>
      <c r="F191" s="238" t="s">
        <v>612</v>
      </c>
      <c r="G191" s="239" t="s">
        <v>355</v>
      </c>
      <c r="H191" s="240">
        <v>4.0439999999999996</v>
      </c>
      <c r="I191" s="241"/>
      <c r="J191" s="242">
        <f>ROUND(I191*H191,2)</f>
        <v>0</v>
      </c>
      <c r="K191" s="243"/>
      <c r="L191" s="44"/>
      <c r="M191" s="244" t="s">
        <v>1</v>
      </c>
      <c r="N191" s="245" t="s">
        <v>45</v>
      </c>
      <c r="O191" s="91"/>
      <c r="P191" s="246">
        <f>O191*H191</f>
        <v>0</v>
      </c>
      <c r="Q191" s="246">
        <v>0</v>
      </c>
      <c r="R191" s="246">
        <f>Q191*H191</f>
        <v>0</v>
      </c>
      <c r="S191" s="246">
        <v>0</v>
      </c>
      <c r="T191" s="247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48" t="s">
        <v>153</v>
      </c>
      <c r="AT191" s="248" t="s">
        <v>149</v>
      </c>
      <c r="AU191" s="248" t="s">
        <v>154</v>
      </c>
      <c r="AY191" s="17" t="s">
        <v>146</v>
      </c>
      <c r="BE191" s="249">
        <f>IF(N191="základná",J191,0)</f>
        <v>0</v>
      </c>
      <c r="BF191" s="249">
        <f>IF(N191="znížená",J191,0)</f>
        <v>0</v>
      </c>
      <c r="BG191" s="249">
        <f>IF(N191="zákl. prenesená",J191,0)</f>
        <v>0</v>
      </c>
      <c r="BH191" s="249">
        <f>IF(N191="zníž. prenesená",J191,0)</f>
        <v>0</v>
      </c>
      <c r="BI191" s="249">
        <f>IF(N191="nulová",J191,0)</f>
        <v>0</v>
      </c>
      <c r="BJ191" s="17" t="s">
        <v>154</v>
      </c>
      <c r="BK191" s="249">
        <f>ROUND(I191*H191,2)</f>
        <v>0</v>
      </c>
      <c r="BL191" s="17" t="s">
        <v>153</v>
      </c>
      <c r="BM191" s="248" t="s">
        <v>613</v>
      </c>
    </row>
    <row r="192" s="2" customFormat="1" ht="24" customHeight="1">
      <c r="A192" s="38"/>
      <c r="B192" s="39"/>
      <c r="C192" s="236" t="s">
        <v>375</v>
      </c>
      <c r="D192" s="236" t="s">
        <v>149</v>
      </c>
      <c r="E192" s="237" t="s">
        <v>408</v>
      </c>
      <c r="F192" s="238" t="s">
        <v>409</v>
      </c>
      <c r="G192" s="239" t="s">
        <v>355</v>
      </c>
      <c r="H192" s="240">
        <v>12.132</v>
      </c>
      <c r="I192" s="241"/>
      <c r="J192" s="242">
        <f>ROUND(I192*H192,2)</f>
        <v>0</v>
      </c>
      <c r="K192" s="243"/>
      <c r="L192" s="44"/>
      <c r="M192" s="244" t="s">
        <v>1</v>
      </c>
      <c r="N192" s="245" t="s">
        <v>45</v>
      </c>
      <c r="O192" s="91"/>
      <c r="P192" s="246">
        <f>O192*H192</f>
        <v>0</v>
      </c>
      <c r="Q192" s="246">
        <v>0</v>
      </c>
      <c r="R192" s="246">
        <f>Q192*H192</f>
        <v>0</v>
      </c>
      <c r="S192" s="246">
        <v>0</v>
      </c>
      <c r="T192" s="247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48" t="s">
        <v>153</v>
      </c>
      <c r="AT192" s="248" t="s">
        <v>149</v>
      </c>
      <c r="AU192" s="248" t="s">
        <v>154</v>
      </c>
      <c r="AY192" s="17" t="s">
        <v>146</v>
      </c>
      <c r="BE192" s="249">
        <f>IF(N192="základná",J192,0)</f>
        <v>0</v>
      </c>
      <c r="BF192" s="249">
        <f>IF(N192="znížená",J192,0)</f>
        <v>0</v>
      </c>
      <c r="BG192" s="249">
        <f>IF(N192="zákl. prenesená",J192,0)</f>
        <v>0</v>
      </c>
      <c r="BH192" s="249">
        <f>IF(N192="zníž. prenesená",J192,0)</f>
        <v>0</v>
      </c>
      <c r="BI192" s="249">
        <f>IF(N192="nulová",J192,0)</f>
        <v>0</v>
      </c>
      <c r="BJ192" s="17" t="s">
        <v>154</v>
      </c>
      <c r="BK192" s="249">
        <f>ROUND(I192*H192,2)</f>
        <v>0</v>
      </c>
      <c r="BL192" s="17" t="s">
        <v>153</v>
      </c>
      <c r="BM192" s="248" t="s">
        <v>614</v>
      </c>
    </row>
    <row r="193" s="14" customFormat="1">
      <c r="A193" s="14"/>
      <c r="B193" s="261"/>
      <c r="C193" s="262"/>
      <c r="D193" s="252" t="s">
        <v>163</v>
      </c>
      <c r="E193" s="262"/>
      <c r="F193" s="264" t="s">
        <v>615</v>
      </c>
      <c r="G193" s="262"/>
      <c r="H193" s="265">
        <v>12.132</v>
      </c>
      <c r="I193" s="266"/>
      <c r="J193" s="262"/>
      <c r="K193" s="262"/>
      <c r="L193" s="267"/>
      <c r="M193" s="268"/>
      <c r="N193" s="269"/>
      <c r="O193" s="269"/>
      <c r="P193" s="269"/>
      <c r="Q193" s="269"/>
      <c r="R193" s="269"/>
      <c r="S193" s="269"/>
      <c r="T193" s="27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71" t="s">
        <v>163</v>
      </c>
      <c r="AU193" s="271" t="s">
        <v>154</v>
      </c>
      <c r="AV193" s="14" t="s">
        <v>154</v>
      </c>
      <c r="AW193" s="14" t="s">
        <v>4</v>
      </c>
      <c r="AX193" s="14" t="s">
        <v>87</v>
      </c>
      <c r="AY193" s="271" t="s">
        <v>146</v>
      </c>
    </row>
    <row r="194" s="12" customFormat="1" ht="25.92" customHeight="1">
      <c r="A194" s="12"/>
      <c r="B194" s="220"/>
      <c r="C194" s="221"/>
      <c r="D194" s="222" t="s">
        <v>78</v>
      </c>
      <c r="E194" s="223" t="s">
        <v>412</v>
      </c>
      <c r="F194" s="223" t="s">
        <v>413</v>
      </c>
      <c r="G194" s="221"/>
      <c r="H194" s="221"/>
      <c r="I194" s="224"/>
      <c r="J194" s="225">
        <f>BK194</f>
        <v>0</v>
      </c>
      <c r="K194" s="221"/>
      <c r="L194" s="226"/>
      <c r="M194" s="227"/>
      <c r="N194" s="228"/>
      <c r="O194" s="228"/>
      <c r="P194" s="229">
        <f>P195+P198+P207</f>
        <v>0</v>
      </c>
      <c r="Q194" s="228"/>
      <c r="R194" s="229">
        <f>R195+R198+R207</f>
        <v>4.0450762499999993</v>
      </c>
      <c r="S194" s="228"/>
      <c r="T194" s="230">
        <f>T195+T198+T207</f>
        <v>0.029999999999999999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31" t="s">
        <v>154</v>
      </c>
      <c r="AT194" s="232" t="s">
        <v>78</v>
      </c>
      <c r="AU194" s="232" t="s">
        <v>79</v>
      </c>
      <c r="AY194" s="231" t="s">
        <v>146</v>
      </c>
      <c r="BK194" s="233">
        <f>BK195+BK198+BK207</f>
        <v>0</v>
      </c>
    </row>
    <row r="195" s="12" customFormat="1" ht="22.8" customHeight="1">
      <c r="A195" s="12"/>
      <c r="B195" s="220"/>
      <c r="C195" s="221"/>
      <c r="D195" s="222" t="s">
        <v>78</v>
      </c>
      <c r="E195" s="234" t="s">
        <v>414</v>
      </c>
      <c r="F195" s="234" t="s">
        <v>415</v>
      </c>
      <c r="G195" s="221"/>
      <c r="H195" s="221"/>
      <c r="I195" s="224"/>
      <c r="J195" s="235">
        <f>BK195</f>
        <v>0</v>
      </c>
      <c r="K195" s="221"/>
      <c r="L195" s="226"/>
      <c r="M195" s="227"/>
      <c r="N195" s="228"/>
      <c r="O195" s="228"/>
      <c r="P195" s="229">
        <f>SUM(P196:P197)</f>
        <v>0</v>
      </c>
      <c r="Q195" s="228"/>
      <c r="R195" s="229">
        <f>SUM(R196:R197)</f>
        <v>0</v>
      </c>
      <c r="S195" s="228"/>
      <c r="T195" s="230">
        <f>SUM(T196:T197)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31" t="s">
        <v>154</v>
      </c>
      <c r="AT195" s="232" t="s">
        <v>78</v>
      </c>
      <c r="AU195" s="232" t="s">
        <v>87</v>
      </c>
      <c r="AY195" s="231" t="s">
        <v>146</v>
      </c>
      <c r="BK195" s="233">
        <f>SUM(BK196:BK197)</f>
        <v>0</v>
      </c>
    </row>
    <row r="196" s="2" customFormat="1" ht="24" customHeight="1">
      <c r="A196" s="38"/>
      <c r="B196" s="39"/>
      <c r="C196" s="236" t="s">
        <v>380</v>
      </c>
      <c r="D196" s="236" t="s">
        <v>149</v>
      </c>
      <c r="E196" s="237" t="s">
        <v>616</v>
      </c>
      <c r="F196" s="238" t="s">
        <v>617</v>
      </c>
      <c r="G196" s="239" t="s">
        <v>387</v>
      </c>
      <c r="H196" s="240">
        <v>0</v>
      </c>
      <c r="I196" s="241"/>
      <c r="J196" s="242">
        <f>ROUND(I196*H196,2)</f>
        <v>0</v>
      </c>
      <c r="K196" s="243"/>
      <c r="L196" s="44"/>
      <c r="M196" s="244" t="s">
        <v>1</v>
      </c>
      <c r="N196" s="245" t="s">
        <v>45</v>
      </c>
      <c r="O196" s="91"/>
      <c r="P196" s="246">
        <f>O196*H196</f>
        <v>0</v>
      </c>
      <c r="Q196" s="246">
        <v>0.0026900000000000001</v>
      </c>
      <c r="R196" s="246">
        <f>Q196*H196</f>
        <v>0</v>
      </c>
      <c r="S196" s="246">
        <v>0</v>
      </c>
      <c r="T196" s="247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48" t="s">
        <v>262</v>
      </c>
      <c r="AT196" s="248" t="s">
        <v>149</v>
      </c>
      <c r="AU196" s="248" t="s">
        <v>154</v>
      </c>
      <c r="AY196" s="17" t="s">
        <v>146</v>
      </c>
      <c r="BE196" s="249">
        <f>IF(N196="základná",J196,0)</f>
        <v>0</v>
      </c>
      <c r="BF196" s="249">
        <f>IF(N196="znížená",J196,0)</f>
        <v>0</v>
      </c>
      <c r="BG196" s="249">
        <f>IF(N196="zákl. prenesená",J196,0)</f>
        <v>0</v>
      </c>
      <c r="BH196" s="249">
        <f>IF(N196="zníž. prenesená",J196,0)</f>
        <v>0</v>
      </c>
      <c r="BI196" s="249">
        <f>IF(N196="nulová",J196,0)</f>
        <v>0</v>
      </c>
      <c r="BJ196" s="17" t="s">
        <v>154</v>
      </c>
      <c r="BK196" s="249">
        <f>ROUND(I196*H196,2)</f>
        <v>0</v>
      </c>
      <c r="BL196" s="17" t="s">
        <v>262</v>
      </c>
      <c r="BM196" s="248" t="s">
        <v>618</v>
      </c>
    </row>
    <row r="197" s="2" customFormat="1" ht="16.5" customHeight="1">
      <c r="A197" s="38"/>
      <c r="B197" s="39"/>
      <c r="C197" s="236" t="s">
        <v>384</v>
      </c>
      <c r="D197" s="236" t="s">
        <v>149</v>
      </c>
      <c r="E197" s="237" t="s">
        <v>619</v>
      </c>
      <c r="F197" s="238" t="s">
        <v>620</v>
      </c>
      <c r="G197" s="239" t="s">
        <v>387</v>
      </c>
      <c r="H197" s="240">
        <v>0</v>
      </c>
      <c r="I197" s="241"/>
      <c r="J197" s="242">
        <f>ROUND(I197*H197,2)</f>
        <v>0</v>
      </c>
      <c r="K197" s="243"/>
      <c r="L197" s="44"/>
      <c r="M197" s="244" t="s">
        <v>1</v>
      </c>
      <c r="N197" s="245" t="s">
        <v>45</v>
      </c>
      <c r="O197" s="91"/>
      <c r="P197" s="246">
        <f>O197*H197</f>
        <v>0</v>
      </c>
      <c r="Q197" s="246">
        <v>0.02281</v>
      </c>
      <c r="R197" s="246">
        <f>Q197*H197</f>
        <v>0</v>
      </c>
      <c r="S197" s="246">
        <v>0</v>
      </c>
      <c r="T197" s="247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48" t="s">
        <v>262</v>
      </c>
      <c r="AT197" s="248" t="s">
        <v>149</v>
      </c>
      <c r="AU197" s="248" t="s">
        <v>154</v>
      </c>
      <c r="AY197" s="17" t="s">
        <v>146</v>
      </c>
      <c r="BE197" s="249">
        <f>IF(N197="základná",J197,0)</f>
        <v>0</v>
      </c>
      <c r="BF197" s="249">
        <f>IF(N197="znížená",J197,0)</f>
        <v>0</v>
      </c>
      <c r="BG197" s="249">
        <f>IF(N197="zákl. prenesená",J197,0)</f>
        <v>0</v>
      </c>
      <c r="BH197" s="249">
        <f>IF(N197="zníž. prenesená",J197,0)</f>
        <v>0</v>
      </c>
      <c r="BI197" s="249">
        <f>IF(N197="nulová",J197,0)</f>
        <v>0</v>
      </c>
      <c r="BJ197" s="17" t="s">
        <v>154</v>
      </c>
      <c r="BK197" s="249">
        <f>ROUND(I197*H197,2)</f>
        <v>0</v>
      </c>
      <c r="BL197" s="17" t="s">
        <v>262</v>
      </c>
      <c r="BM197" s="248" t="s">
        <v>621</v>
      </c>
    </row>
    <row r="198" s="12" customFormat="1" ht="22.8" customHeight="1">
      <c r="A198" s="12"/>
      <c r="B198" s="220"/>
      <c r="C198" s="221"/>
      <c r="D198" s="222" t="s">
        <v>78</v>
      </c>
      <c r="E198" s="234" t="s">
        <v>490</v>
      </c>
      <c r="F198" s="234" t="s">
        <v>491</v>
      </c>
      <c r="G198" s="221"/>
      <c r="H198" s="221"/>
      <c r="I198" s="224"/>
      <c r="J198" s="235">
        <f>BK198</f>
        <v>0</v>
      </c>
      <c r="K198" s="221"/>
      <c r="L198" s="226"/>
      <c r="M198" s="227"/>
      <c r="N198" s="228"/>
      <c r="O198" s="228"/>
      <c r="P198" s="229">
        <f>SUM(P199:P206)</f>
        <v>0</v>
      </c>
      <c r="Q198" s="228"/>
      <c r="R198" s="229">
        <f>SUM(R199:R206)</f>
        <v>2.048028</v>
      </c>
      <c r="S198" s="228"/>
      <c r="T198" s="230">
        <f>SUM(T199:T206)</f>
        <v>0.029999999999999999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31" t="s">
        <v>154</v>
      </c>
      <c r="AT198" s="232" t="s">
        <v>78</v>
      </c>
      <c r="AU198" s="232" t="s">
        <v>87</v>
      </c>
      <c r="AY198" s="231" t="s">
        <v>146</v>
      </c>
      <c r="BK198" s="233">
        <f>SUM(BK199:BK206)</f>
        <v>0</v>
      </c>
    </row>
    <row r="199" s="2" customFormat="1" ht="36" customHeight="1">
      <c r="A199" s="38"/>
      <c r="B199" s="39"/>
      <c r="C199" s="236" t="s">
        <v>391</v>
      </c>
      <c r="D199" s="236" t="s">
        <v>149</v>
      </c>
      <c r="E199" s="237" t="s">
        <v>622</v>
      </c>
      <c r="F199" s="238" t="s">
        <v>623</v>
      </c>
      <c r="G199" s="239" t="s">
        <v>198</v>
      </c>
      <c r="H199" s="240">
        <v>122.40000000000001</v>
      </c>
      <c r="I199" s="241"/>
      <c r="J199" s="242">
        <f>ROUND(I199*H199,2)</f>
        <v>0</v>
      </c>
      <c r="K199" s="243"/>
      <c r="L199" s="44"/>
      <c r="M199" s="244" t="s">
        <v>1</v>
      </c>
      <c r="N199" s="245" t="s">
        <v>45</v>
      </c>
      <c r="O199" s="91"/>
      <c r="P199" s="246">
        <f>O199*H199</f>
        <v>0</v>
      </c>
      <c r="Q199" s="246">
        <v>0.00172</v>
      </c>
      <c r="R199" s="246">
        <f>Q199*H199</f>
        <v>0.21052799999999999</v>
      </c>
      <c r="S199" s="246">
        <v>0</v>
      </c>
      <c r="T199" s="247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48" t="s">
        <v>262</v>
      </c>
      <c r="AT199" s="248" t="s">
        <v>149</v>
      </c>
      <c r="AU199" s="248" t="s">
        <v>154</v>
      </c>
      <c r="AY199" s="17" t="s">
        <v>146</v>
      </c>
      <c r="BE199" s="249">
        <f>IF(N199="základná",J199,0)</f>
        <v>0</v>
      </c>
      <c r="BF199" s="249">
        <f>IF(N199="znížená",J199,0)</f>
        <v>0</v>
      </c>
      <c r="BG199" s="249">
        <f>IF(N199="zákl. prenesená",J199,0)</f>
        <v>0</v>
      </c>
      <c r="BH199" s="249">
        <f>IF(N199="zníž. prenesená",J199,0)</f>
        <v>0</v>
      </c>
      <c r="BI199" s="249">
        <f>IF(N199="nulová",J199,0)</f>
        <v>0</v>
      </c>
      <c r="BJ199" s="17" t="s">
        <v>154</v>
      </c>
      <c r="BK199" s="249">
        <f>ROUND(I199*H199,2)</f>
        <v>0</v>
      </c>
      <c r="BL199" s="17" t="s">
        <v>262</v>
      </c>
      <c r="BM199" s="248" t="s">
        <v>624</v>
      </c>
    </row>
    <row r="200" s="14" customFormat="1">
      <c r="A200" s="14"/>
      <c r="B200" s="261"/>
      <c r="C200" s="262"/>
      <c r="D200" s="252" t="s">
        <v>163</v>
      </c>
      <c r="E200" s="263" t="s">
        <v>1</v>
      </c>
      <c r="F200" s="264" t="s">
        <v>625</v>
      </c>
      <c r="G200" s="262"/>
      <c r="H200" s="265">
        <v>122.40000000000001</v>
      </c>
      <c r="I200" s="266"/>
      <c r="J200" s="262"/>
      <c r="K200" s="262"/>
      <c r="L200" s="267"/>
      <c r="M200" s="268"/>
      <c r="N200" s="269"/>
      <c r="O200" s="269"/>
      <c r="P200" s="269"/>
      <c r="Q200" s="269"/>
      <c r="R200" s="269"/>
      <c r="S200" s="269"/>
      <c r="T200" s="27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71" t="s">
        <v>163</v>
      </c>
      <c r="AU200" s="271" t="s">
        <v>154</v>
      </c>
      <c r="AV200" s="14" t="s">
        <v>154</v>
      </c>
      <c r="AW200" s="14" t="s">
        <v>33</v>
      </c>
      <c r="AX200" s="14" t="s">
        <v>87</v>
      </c>
      <c r="AY200" s="271" t="s">
        <v>146</v>
      </c>
    </row>
    <row r="201" s="2" customFormat="1" ht="36" customHeight="1">
      <c r="A201" s="38"/>
      <c r="B201" s="39"/>
      <c r="C201" s="283" t="s">
        <v>395</v>
      </c>
      <c r="D201" s="283" t="s">
        <v>438</v>
      </c>
      <c r="E201" s="284" t="s">
        <v>626</v>
      </c>
      <c r="F201" s="285" t="s">
        <v>627</v>
      </c>
      <c r="G201" s="286" t="s">
        <v>198</v>
      </c>
      <c r="H201" s="287">
        <v>122.40000000000001</v>
      </c>
      <c r="I201" s="288"/>
      <c r="J201" s="289">
        <f>ROUND(I201*H201,2)</f>
        <v>0</v>
      </c>
      <c r="K201" s="290"/>
      <c r="L201" s="291"/>
      <c r="M201" s="292" t="s">
        <v>1</v>
      </c>
      <c r="N201" s="293" t="s">
        <v>45</v>
      </c>
      <c r="O201" s="91"/>
      <c r="P201" s="246">
        <f>O201*H201</f>
        <v>0</v>
      </c>
      <c r="Q201" s="246">
        <v>0.014999999999999999</v>
      </c>
      <c r="R201" s="246">
        <f>Q201*H201</f>
        <v>1.8360000000000001</v>
      </c>
      <c r="S201" s="246">
        <v>0</v>
      </c>
      <c r="T201" s="247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48" t="s">
        <v>362</v>
      </c>
      <c r="AT201" s="248" t="s">
        <v>438</v>
      </c>
      <c r="AU201" s="248" t="s">
        <v>154</v>
      </c>
      <c r="AY201" s="17" t="s">
        <v>146</v>
      </c>
      <c r="BE201" s="249">
        <f>IF(N201="základná",J201,0)</f>
        <v>0</v>
      </c>
      <c r="BF201" s="249">
        <f>IF(N201="znížená",J201,0)</f>
        <v>0</v>
      </c>
      <c r="BG201" s="249">
        <f>IF(N201="zákl. prenesená",J201,0)</f>
        <v>0</v>
      </c>
      <c r="BH201" s="249">
        <f>IF(N201="zníž. prenesená",J201,0)</f>
        <v>0</v>
      </c>
      <c r="BI201" s="249">
        <f>IF(N201="nulová",J201,0)</f>
        <v>0</v>
      </c>
      <c r="BJ201" s="17" t="s">
        <v>154</v>
      </c>
      <c r="BK201" s="249">
        <f>ROUND(I201*H201,2)</f>
        <v>0</v>
      </c>
      <c r="BL201" s="17" t="s">
        <v>262</v>
      </c>
      <c r="BM201" s="248" t="s">
        <v>628</v>
      </c>
    </row>
    <row r="202" s="2" customFormat="1" ht="24" customHeight="1">
      <c r="A202" s="38"/>
      <c r="B202" s="39"/>
      <c r="C202" s="236" t="s">
        <v>399</v>
      </c>
      <c r="D202" s="236" t="s">
        <v>149</v>
      </c>
      <c r="E202" s="237" t="s">
        <v>629</v>
      </c>
      <c r="F202" s="238" t="s">
        <v>630</v>
      </c>
      <c r="G202" s="239" t="s">
        <v>387</v>
      </c>
      <c r="H202" s="240">
        <v>30</v>
      </c>
      <c r="I202" s="241"/>
      <c r="J202" s="242">
        <f>ROUND(I202*H202,2)</f>
        <v>0</v>
      </c>
      <c r="K202" s="243"/>
      <c r="L202" s="44"/>
      <c r="M202" s="244" t="s">
        <v>1</v>
      </c>
      <c r="N202" s="245" t="s">
        <v>45</v>
      </c>
      <c r="O202" s="91"/>
      <c r="P202" s="246">
        <f>O202*H202</f>
        <v>0</v>
      </c>
      <c r="Q202" s="246">
        <v>5.0000000000000002E-05</v>
      </c>
      <c r="R202" s="246">
        <f>Q202*H202</f>
        <v>0.0015</v>
      </c>
      <c r="S202" s="246">
        <v>0.001</v>
      </c>
      <c r="T202" s="247">
        <f>S202*H202</f>
        <v>0.029999999999999999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48" t="s">
        <v>262</v>
      </c>
      <c r="AT202" s="248" t="s">
        <v>149</v>
      </c>
      <c r="AU202" s="248" t="s">
        <v>154</v>
      </c>
      <c r="AY202" s="17" t="s">
        <v>146</v>
      </c>
      <c r="BE202" s="249">
        <f>IF(N202="základná",J202,0)</f>
        <v>0</v>
      </c>
      <c r="BF202" s="249">
        <f>IF(N202="znížená",J202,0)</f>
        <v>0</v>
      </c>
      <c r="BG202" s="249">
        <f>IF(N202="zákl. prenesená",J202,0)</f>
        <v>0</v>
      </c>
      <c r="BH202" s="249">
        <f>IF(N202="zníž. prenesená",J202,0)</f>
        <v>0</v>
      </c>
      <c r="BI202" s="249">
        <f>IF(N202="nulová",J202,0)</f>
        <v>0</v>
      </c>
      <c r="BJ202" s="17" t="s">
        <v>154</v>
      </c>
      <c r="BK202" s="249">
        <f>ROUND(I202*H202,2)</f>
        <v>0</v>
      </c>
      <c r="BL202" s="17" t="s">
        <v>262</v>
      </c>
      <c r="BM202" s="248" t="s">
        <v>631</v>
      </c>
    </row>
    <row r="203" s="2" customFormat="1" ht="24" customHeight="1">
      <c r="A203" s="38"/>
      <c r="B203" s="39"/>
      <c r="C203" s="236" t="s">
        <v>403</v>
      </c>
      <c r="D203" s="236" t="s">
        <v>149</v>
      </c>
      <c r="E203" s="237" t="s">
        <v>632</v>
      </c>
      <c r="F203" s="238" t="s">
        <v>633</v>
      </c>
      <c r="G203" s="239" t="s">
        <v>355</v>
      </c>
      <c r="H203" s="240">
        <v>2.048</v>
      </c>
      <c r="I203" s="241"/>
      <c r="J203" s="242">
        <f>ROUND(I203*H203,2)</f>
        <v>0</v>
      </c>
      <c r="K203" s="243"/>
      <c r="L203" s="44"/>
      <c r="M203" s="244" t="s">
        <v>1</v>
      </c>
      <c r="N203" s="245" t="s">
        <v>45</v>
      </c>
      <c r="O203" s="91"/>
      <c r="P203" s="246">
        <f>O203*H203</f>
        <v>0</v>
      </c>
      <c r="Q203" s="246">
        <v>0</v>
      </c>
      <c r="R203" s="246">
        <f>Q203*H203</f>
        <v>0</v>
      </c>
      <c r="S203" s="246">
        <v>0</v>
      </c>
      <c r="T203" s="247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48" t="s">
        <v>262</v>
      </c>
      <c r="AT203" s="248" t="s">
        <v>149</v>
      </c>
      <c r="AU203" s="248" t="s">
        <v>154</v>
      </c>
      <c r="AY203" s="17" t="s">
        <v>146</v>
      </c>
      <c r="BE203" s="249">
        <f>IF(N203="základná",J203,0)</f>
        <v>0</v>
      </c>
      <c r="BF203" s="249">
        <f>IF(N203="znížená",J203,0)</f>
        <v>0</v>
      </c>
      <c r="BG203" s="249">
        <f>IF(N203="zákl. prenesená",J203,0)</f>
        <v>0</v>
      </c>
      <c r="BH203" s="249">
        <f>IF(N203="zníž. prenesená",J203,0)</f>
        <v>0</v>
      </c>
      <c r="BI203" s="249">
        <f>IF(N203="nulová",J203,0)</f>
        <v>0</v>
      </c>
      <c r="BJ203" s="17" t="s">
        <v>154</v>
      </c>
      <c r="BK203" s="249">
        <f>ROUND(I203*H203,2)</f>
        <v>0</v>
      </c>
      <c r="BL203" s="17" t="s">
        <v>262</v>
      </c>
      <c r="BM203" s="248" t="s">
        <v>634</v>
      </c>
    </row>
    <row r="204" s="2" customFormat="1" ht="24" customHeight="1">
      <c r="A204" s="38"/>
      <c r="B204" s="39"/>
      <c r="C204" s="236" t="s">
        <v>407</v>
      </c>
      <c r="D204" s="236" t="s">
        <v>149</v>
      </c>
      <c r="E204" s="237" t="s">
        <v>635</v>
      </c>
      <c r="F204" s="238" t="s">
        <v>636</v>
      </c>
      <c r="G204" s="239" t="s">
        <v>355</v>
      </c>
      <c r="H204" s="240">
        <v>2.048</v>
      </c>
      <c r="I204" s="241"/>
      <c r="J204" s="242">
        <f>ROUND(I204*H204,2)</f>
        <v>0</v>
      </c>
      <c r="K204" s="243"/>
      <c r="L204" s="44"/>
      <c r="M204" s="244" t="s">
        <v>1</v>
      </c>
      <c r="N204" s="245" t="s">
        <v>45</v>
      </c>
      <c r="O204" s="91"/>
      <c r="P204" s="246">
        <f>O204*H204</f>
        <v>0</v>
      </c>
      <c r="Q204" s="246">
        <v>0</v>
      </c>
      <c r="R204" s="246">
        <f>Q204*H204</f>
        <v>0</v>
      </c>
      <c r="S204" s="246">
        <v>0</v>
      </c>
      <c r="T204" s="247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48" t="s">
        <v>262</v>
      </c>
      <c r="AT204" s="248" t="s">
        <v>149</v>
      </c>
      <c r="AU204" s="248" t="s">
        <v>154</v>
      </c>
      <c r="AY204" s="17" t="s">
        <v>146</v>
      </c>
      <c r="BE204" s="249">
        <f>IF(N204="základná",J204,0)</f>
        <v>0</v>
      </c>
      <c r="BF204" s="249">
        <f>IF(N204="znížená",J204,0)</f>
        <v>0</v>
      </c>
      <c r="BG204" s="249">
        <f>IF(N204="zákl. prenesená",J204,0)</f>
        <v>0</v>
      </c>
      <c r="BH204" s="249">
        <f>IF(N204="zníž. prenesená",J204,0)</f>
        <v>0</v>
      </c>
      <c r="BI204" s="249">
        <f>IF(N204="nulová",J204,0)</f>
        <v>0</v>
      </c>
      <c r="BJ204" s="17" t="s">
        <v>154</v>
      </c>
      <c r="BK204" s="249">
        <f>ROUND(I204*H204,2)</f>
        <v>0</v>
      </c>
      <c r="BL204" s="17" t="s">
        <v>262</v>
      </c>
      <c r="BM204" s="248" t="s">
        <v>637</v>
      </c>
    </row>
    <row r="205" s="2" customFormat="1" ht="24" customHeight="1">
      <c r="A205" s="38"/>
      <c r="B205" s="39"/>
      <c r="C205" s="236" t="s">
        <v>416</v>
      </c>
      <c r="D205" s="236" t="s">
        <v>149</v>
      </c>
      <c r="E205" s="237" t="s">
        <v>638</v>
      </c>
      <c r="F205" s="238" t="s">
        <v>639</v>
      </c>
      <c r="G205" s="239" t="s">
        <v>355</v>
      </c>
      <c r="H205" s="240">
        <v>30.719999999999999</v>
      </c>
      <c r="I205" s="241"/>
      <c r="J205" s="242">
        <f>ROUND(I205*H205,2)</f>
        <v>0</v>
      </c>
      <c r="K205" s="243"/>
      <c r="L205" s="44"/>
      <c r="M205" s="244" t="s">
        <v>1</v>
      </c>
      <c r="N205" s="245" t="s">
        <v>45</v>
      </c>
      <c r="O205" s="91"/>
      <c r="P205" s="246">
        <f>O205*H205</f>
        <v>0</v>
      </c>
      <c r="Q205" s="246">
        <v>0</v>
      </c>
      <c r="R205" s="246">
        <f>Q205*H205</f>
        <v>0</v>
      </c>
      <c r="S205" s="246">
        <v>0</v>
      </c>
      <c r="T205" s="247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48" t="s">
        <v>262</v>
      </c>
      <c r="AT205" s="248" t="s">
        <v>149</v>
      </c>
      <c r="AU205" s="248" t="s">
        <v>154</v>
      </c>
      <c r="AY205" s="17" t="s">
        <v>146</v>
      </c>
      <c r="BE205" s="249">
        <f>IF(N205="základná",J205,0)</f>
        <v>0</v>
      </c>
      <c r="BF205" s="249">
        <f>IF(N205="znížená",J205,0)</f>
        <v>0</v>
      </c>
      <c r="BG205" s="249">
        <f>IF(N205="zákl. prenesená",J205,0)</f>
        <v>0</v>
      </c>
      <c r="BH205" s="249">
        <f>IF(N205="zníž. prenesená",J205,0)</f>
        <v>0</v>
      </c>
      <c r="BI205" s="249">
        <f>IF(N205="nulová",J205,0)</f>
        <v>0</v>
      </c>
      <c r="BJ205" s="17" t="s">
        <v>154</v>
      </c>
      <c r="BK205" s="249">
        <f>ROUND(I205*H205,2)</f>
        <v>0</v>
      </c>
      <c r="BL205" s="17" t="s">
        <v>262</v>
      </c>
      <c r="BM205" s="248" t="s">
        <v>640</v>
      </c>
    </row>
    <row r="206" s="14" customFormat="1">
      <c r="A206" s="14"/>
      <c r="B206" s="261"/>
      <c r="C206" s="262"/>
      <c r="D206" s="252" t="s">
        <v>163</v>
      </c>
      <c r="E206" s="262"/>
      <c r="F206" s="264" t="s">
        <v>641</v>
      </c>
      <c r="G206" s="262"/>
      <c r="H206" s="265">
        <v>30.719999999999999</v>
      </c>
      <c r="I206" s="266"/>
      <c r="J206" s="262"/>
      <c r="K206" s="262"/>
      <c r="L206" s="267"/>
      <c r="M206" s="268"/>
      <c r="N206" s="269"/>
      <c r="O206" s="269"/>
      <c r="P206" s="269"/>
      <c r="Q206" s="269"/>
      <c r="R206" s="269"/>
      <c r="S206" s="269"/>
      <c r="T206" s="27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71" t="s">
        <v>163</v>
      </c>
      <c r="AU206" s="271" t="s">
        <v>154</v>
      </c>
      <c r="AV206" s="14" t="s">
        <v>154</v>
      </c>
      <c r="AW206" s="14" t="s">
        <v>4</v>
      </c>
      <c r="AX206" s="14" t="s">
        <v>87</v>
      </c>
      <c r="AY206" s="271" t="s">
        <v>146</v>
      </c>
    </row>
    <row r="207" s="12" customFormat="1" ht="22.8" customHeight="1">
      <c r="A207" s="12"/>
      <c r="B207" s="220"/>
      <c r="C207" s="221"/>
      <c r="D207" s="222" t="s">
        <v>78</v>
      </c>
      <c r="E207" s="234" t="s">
        <v>642</v>
      </c>
      <c r="F207" s="234" t="s">
        <v>643</v>
      </c>
      <c r="G207" s="221"/>
      <c r="H207" s="221"/>
      <c r="I207" s="224"/>
      <c r="J207" s="235">
        <f>BK207</f>
        <v>0</v>
      </c>
      <c r="K207" s="221"/>
      <c r="L207" s="226"/>
      <c r="M207" s="227"/>
      <c r="N207" s="228"/>
      <c r="O207" s="228"/>
      <c r="P207" s="229">
        <f>SUM(P208:P224)</f>
        <v>0</v>
      </c>
      <c r="Q207" s="228"/>
      <c r="R207" s="229">
        <f>SUM(R208:R224)</f>
        <v>1.9970482499999998</v>
      </c>
      <c r="S207" s="228"/>
      <c r="T207" s="230">
        <f>SUM(T208:T224)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31" t="s">
        <v>154</v>
      </c>
      <c r="AT207" s="232" t="s">
        <v>78</v>
      </c>
      <c r="AU207" s="232" t="s">
        <v>87</v>
      </c>
      <c r="AY207" s="231" t="s">
        <v>146</v>
      </c>
      <c r="BK207" s="233">
        <f>SUM(BK208:BK224)</f>
        <v>0</v>
      </c>
    </row>
    <row r="208" s="2" customFormat="1" ht="24" customHeight="1">
      <c r="A208" s="38"/>
      <c r="B208" s="39"/>
      <c r="C208" s="236" t="s">
        <v>421</v>
      </c>
      <c r="D208" s="236" t="s">
        <v>149</v>
      </c>
      <c r="E208" s="237" t="s">
        <v>644</v>
      </c>
      <c r="F208" s="238" t="s">
        <v>645</v>
      </c>
      <c r="G208" s="239" t="s">
        <v>198</v>
      </c>
      <c r="H208" s="240">
        <v>76.5</v>
      </c>
      <c r="I208" s="241"/>
      <c r="J208" s="242">
        <f>ROUND(I208*H208,2)</f>
        <v>0</v>
      </c>
      <c r="K208" s="243"/>
      <c r="L208" s="44"/>
      <c r="M208" s="244" t="s">
        <v>1</v>
      </c>
      <c r="N208" s="245" t="s">
        <v>45</v>
      </c>
      <c r="O208" s="91"/>
      <c r="P208" s="246">
        <f>O208*H208</f>
        <v>0</v>
      </c>
      <c r="Q208" s="246">
        <v>0.00063000000000000003</v>
      </c>
      <c r="R208" s="246">
        <f>Q208*H208</f>
        <v>0.048195000000000002</v>
      </c>
      <c r="S208" s="246">
        <v>0</v>
      </c>
      <c r="T208" s="247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48" t="s">
        <v>262</v>
      </c>
      <c r="AT208" s="248" t="s">
        <v>149</v>
      </c>
      <c r="AU208" s="248" t="s">
        <v>154</v>
      </c>
      <c r="AY208" s="17" t="s">
        <v>146</v>
      </c>
      <c r="BE208" s="249">
        <f>IF(N208="základná",J208,0)</f>
        <v>0</v>
      </c>
      <c r="BF208" s="249">
        <f>IF(N208="znížená",J208,0)</f>
        <v>0</v>
      </c>
      <c r="BG208" s="249">
        <f>IF(N208="zákl. prenesená",J208,0)</f>
        <v>0</v>
      </c>
      <c r="BH208" s="249">
        <f>IF(N208="zníž. prenesená",J208,0)</f>
        <v>0</v>
      </c>
      <c r="BI208" s="249">
        <f>IF(N208="nulová",J208,0)</f>
        <v>0</v>
      </c>
      <c r="BJ208" s="17" t="s">
        <v>154</v>
      </c>
      <c r="BK208" s="249">
        <f>ROUND(I208*H208,2)</f>
        <v>0</v>
      </c>
      <c r="BL208" s="17" t="s">
        <v>262</v>
      </c>
      <c r="BM208" s="248" t="s">
        <v>646</v>
      </c>
    </row>
    <row r="209" s="14" customFormat="1">
      <c r="A209" s="14"/>
      <c r="B209" s="261"/>
      <c r="C209" s="262"/>
      <c r="D209" s="252" t="s">
        <v>163</v>
      </c>
      <c r="E209" s="263" t="s">
        <v>1</v>
      </c>
      <c r="F209" s="264" t="s">
        <v>205</v>
      </c>
      <c r="G209" s="262"/>
      <c r="H209" s="265">
        <v>76.5</v>
      </c>
      <c r="I209" s="266"/>
      <c r="J209" s="262"/>
      <c r="K209" s="262"/>
      <c r="L209" s="267"/>
      <c r="M209" s="268"/>
      <c r="N209" s="269"/>
      <c r="O209" s="269"/>
      <c r="P209" s="269"/>
      <c r="Q209" s="269"/>
      <c r="R209" s="269"/>
      <c r="S209" s="269"/>
      <c r="T209" s="27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71" t="s">
        <v>163</v>
      </c>
      <c r="AU209" s="271" t="s">
        <v>154</v>
      </c>
      <c r="AV209" s="14" t="s">
        <v>154</v>
      </c>
      <c r="AW209" s="14" t="s">
        <v>33</v>
      </c>
      <c r="AX209" s="14" t="s">
        <v>87</v>
      </c>
      <c r="AY209" s="271" t="s">
        <v>146</v>
      </c>
    </row>
    <row r="210" s="2" customFormat="1" ht="36" customHeight="1">
      <c r="A210" s="38"/>
      <c r="B210" s="39"/>
      <c r="C210" s="236" t="s">
        <v>425</v>
      </c>
      <c r="D210" s="236" t="s">
        <v>149</v>
      </c>
      <c r="E210" s="237" t="s">
        <v>647</v>
      </c>
      <c r="F210" s="238" t="s">
        <v>648</v>
      </c>
      <c r="G210" s="239" t="s">
        <v>152</v>
      </c>
      <c r="H210" s="240">
        <v>49.725000000000001</v>
      </c>
      <c r="I210" s="241"/>
      <c r="J210" s="242">
        <f>ROUND(I210*H210,2)</f>
        <v>0</v>
      </c>
      <c r="K210" s="243"/>
      <c r="L210" s="44"/>
      <c r="M210" s="244" t="s">
        <v>1</v>
      </c>
      <c r="N210" s="245" t="s">
        <v>45</v>
      </c>
      <c r="O210" s="91"/>
      <c r="P210" s="246">
        <f>O210*H210</f>
        <v>0</v>
      </c>
      <c r="Q210" s="246">
        <v>0.0031700000000000001</v>
      </c>
      <c r="R210" s="246">
        <f>Q210*H210</f>
        <v>0.15762825</v>
      </c>
      <c r="S210" s="246">
        <v>0</v>
      </c>
      <c r="T210" s="247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48" t="s">
        <v>262</v>
      </c>
      <c r="AT210" s="248" t="s">
        <v>149</v>
      </c>
      <c r="AU210" s="248" t="s">
        <v>154</v>
      </c>
      <c r="AY210" s="17" t="s">
        <v>146</v>
      </c>
      <c r="BE210" s="249">
        <f>IF(N210="základná",J210,0)</f>
        <v>0</v>
      </c>
      <c r="BF210" s="249">
        <f>IF(N210="znížená",J210,0)</f>
        <v>0</v>
      </c>
      <c r="BG210" s="249">
        <f>IF(N210="zákl. prenesená",J210,0)</f>
        <v>0</v>
      </c>
      <c r="BH210" s="249">
        <f>IF(N210="zníž. prenesená",J210,0)</f>
        <v>0</v>
      </c>
      <c r="BI210" s="249">
        <f>IF(N210="nulová",J210,0)</f>
        <v>0</v>
      </c>
      <c r="BJ210" s="17" t="s">
        <v>154</v>
      </c>
      <c r="BK210" s="249">
        <f>ROUND(I210*H210,2)</f>
        <v>0</v>
      </c>
      <c r="BL210" s="17" t="s">
        <v>262</v>
      </c>
      <c r="BM210" s="248" t="s">
        <v>649</v>
      </c>
    </row>
    <row r="211" s="14" customFormat="1">
      <c r="A211" s="14"/>
      <c r="B211" s="261"/>
      <c r="C211" s="262"/>
      <c r="D211" s="252" t="s">
        <v>163</v>
      </c>
      <c r="E211" s="263" t="s">
        <v>1</v>
      </c>
      <c r="F211" s="264" t="s">
        <v>269</v>
      </c>
      <c r="G211" s="262"/>
      <c r="H211" s="265">
        <v>49.725000000000001</v>
      </c>
      <c r="I211" s="266"/>
      <c r="J211" s="262"/>
      <c r="K211" s="262"/>
      <c r="L211" s="267"/>
      <c r="M211" s="268"/>
      <c r="N211" s="269"/>
      <c r="O211" s="269"/>
      <c r="P211" s="269"/>
      <c r="Q211" s="269"/>
      <c r="R211" s="269"/>
      <c r="S211" s="269"/>
      <c r="T211" s="27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71" t="s">
        <v>163</v>
      </c>
      <c r="AU211" s="271" t="s">
        <v>154</v>
      </c>
      <c r="AV211" s="14" t="s">
        <v>154</v>
      </c>
      <c r="AW211" s="14" t="s">
        <v>33</v>
      </c>
      <c r="AX211" s="14" t="s">
        <v>87</v>
      </c>
      <c r="AY211" s="271" t="s">
        <v>146</v>
      </c>
    </row>
    <row r="212" s="2" customFormat="1" ht="24" customHeight="1">
      <c r="A212" s="38"/>
      <c r="B212" s="39"/>
      <c r="C212" s="283" t="s">
        <v>429</v>
      </c>
      <c r="D212" s="283" t="s">
        <v>438</v>
      </c>
      <c r="E212" s="284" t="s">
        <v>650</v>
      </c>
      <c r="F212" s="285" t="s">
        <v>651</v>
      </c>
      <c r="G212" s="286" t="s">
        <v>152</v>
      </c>
      <c r="H212" s="287">
        <v>49.725000000000001</v>
      </c>
      <c r="I212" s="288"/>
      <c r="J212" s="289">
        <f>ROUND(I212*H212,2)</f>
        <v>0</v>
      </c>
      <c r="K212" s="290"/>
      <c r="L212" s="291"/>
      <c r="M212" s="292" t="s">
        <v>1</v>
      </c>
      <c r="N212" s="293" t="s">
        <v>45</v>
      </c>
      <c r="O212" s="91"/>
      <c r="P212" s="246">
        <f>O212*H212</f>
        <v>0</v>
      </c>
      <c r="Q212" s="246">
        <v>0.019199999999999998</v>
      </c>
      <c r="R212" s="246">
        <f>Q212*H212</f>
        <v>0.9547199999999999</v>
      </c>
      <c r="S212" s="246">
        <v>0</v>
      </c>
      <c r="T212" s="247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48" t="s">
        <v>362</v>
      </c>
      <c r="AT212" s="248" t="s">
        <v>438</v>
      </c>
      <c r="AU212" s="248" t="s">
        <v>154</v>
      </c>
      <c r="AY212" s="17" t="s">
        <v>146</v>
      </c>
      <c r="BE212" s="249">
        <f>IF(N212="základná",J212,0)</f>
        <v>0</v>
      </c>
      <c r="BF212" s="249">
        <f>IF(N212="znížená",J212,0)</f>
        <v>0</v>
      </c>
      <c r="BG212" s="249">
        <f>IF(N212="zákl. prenesená",J212,0)</f>
        <v>0</v>
      </c>
      <c r="BH212" s="249">
        <f>IF(N212="zníž. prenesená",J212,0)</f>
        <v>0</v>
      </c>
      <c r="BI212" s="249">
        <f>IF(N212="nulová",J212,0)</f>
        <v>0</v>
      </c>
      <c r="BJ212" s="17" t="s">
        <v>154</v>
      </c>
      <c r="BK212" s="249">
        <f>ROUND(I212*H212,2)</f>
        <v>0</v>
      </c>
      <c r="BL212" s="17" t="s">
        <v>262</v>
      </c>
      <c r="BM212" s="248" t="s">
        <v>652</v>
      </c>
    </row>
    <row r="213" s="14" customFormat="1">
      <c r="A213" s="14"/>
      <c r="B213" s="261"/>
      <c r="C213" s="262"/>
      <c r="D213" s="252" t="s">
        <v>163</v>
      </c>
      <c r="E213" s="263" t="s">
        <v>1</v>
      </c>
      <c r="F213" s="264" t="s">
        <v>653</v>
      </c>
      <c r="G213" s="262"/>
      <c r="H213" s="265">
        <v>49.725000000000001</v>
      </c>
      <c r="I213" s="266"/>
      <c r="J213" s="262"/>
      <c r="K213" s="262"/>
      <c r="L213" s="267"/>
      <c r="M213" s="268"/>
      <c r="N213" s="269"/>
      <c r="O213" s="269"/>
      <c r="P213" s="269"/>
      <c r="Q213" s="269"/>
      <c r="R213" s="269"/>
      <c r="S213" s="269"/>
      <c r="T213" s="27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71" t="s">
        <v>163</v>
      </c>
      <c r="AU213" s="271" t="s">
        <v>154</v>
      </c>
      <c r="AV213" s="14" t="s">
        <v>154</v>
      </c>
      <c r="AW213" s="14" t="s">
        <v>33</v>
      </c>
      <c r="AX213" s="14" t="s">
        <v>79</v>
      </c>
      <c r="AY213" s="271" t="s">
        <v>146</v>
      </c>
    </row>
    <row r="214" s="15" customFormat="1">
      <c r="A214" s="15"/>
      <c r="B214" s="272"/>
      <c r="C214" s="273"/>
      <c r="D214" s="252" t="s">
        <v>163</v>
      </c>
      <c r="E214" s="274" t="s">
        <v>1</v>
      </c>
      <c r="F214" s="275" t="s">
        <v>178</v>
      </c>
      <c r="G214" s="273"/>
      <c r="H214" s="276">
        <v>49.725000000000001</v>
      </c>
      <c r="I214" s="277"/>
      <c r="J214" s="273"/>
      <c r="K214" s="273"/>
      <c r="L214" s="278"/>
      <c r="M214" s="279"/>
      <c r="N214" s="280"/>
      <c r="O214" s="280"/>
      <c r="P214" s="280"/>
      <c r="Q214" s="280"/>
      <c r="R214" s="280"/>
      <c r="S214" s="280"/>
      <c r="T214" s="281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T214" s="282" t="s">
        <v>163</v>
      </c>
      <c r="AU214" s="282" t="s">
        <v>154</v>
      </c>
      <c r="AV214" s="15" t="s">
        <v>153</v>
      </c>
      <c r="AW214" s="15" t="s">
        <v>33</v>
      </c>
      <c r="AX214" s="15" t="s">
        <v>87</v>
      </c>
      <c r="AY214" s="282" t="s">
        <v>146</v>
      </c>
    </row>
    <row r="215" s="2" customFormat="1" ht="24" customHeight="1">
      <c r="A215" s="38"/>
      <c r="B215" s="39"/>
      <c r="C215" s="283" t="s">
        <v>433</v>
      </c>
      <c r="D215" s="283" t="s">
        <v>438</v>
      </c>
      <c r="E215" s="284" t="s">
        <v>654</v>
      </c>
      <c r="F215" s="285" t="s">
        <v>655</v>
      </c>
      <c r="G215" s="286" t="s">
        <v>152</v>
      </c>
      <c r="H215" s="287">
        <v>7.6500000000000004</v>
      </c>
      <c r="I215" s="288"/>
      <c r="J215" s="289">
        <f>ROUND(I215*H215,2)</f>
        <v>0</v>
      </c>
      <c r="K215" s="290"/>
      <c r="L215" s="291"/>
      <c r="M215" s="292" t="s">
        <v>1</v>
      </c>
      <c r="N215" s="293" t="s">
        <v>45</v>
      </c>
      <c r="O215" s="91"/>
      <c r="P215" s="246">
        <f>O215*H215</f>
        <v>0</v>
      </c>
      <c r="Q215" s="246">
        <v>0.019199999999999998</v>
      </c>
      <c r="R215" s="246">
        <f>Q215*H215</f>
        <v>0.14687999999999998</v>
      </c>
      <c r="S215" s="246">
        <v>0</v>
      </c>
      <c r="T215" s="247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48" t="s">
        <v>362</v>
      </c>
      <c r="AT215" s="248" t="s">
        <v>438</v>
      </c>
      <c r="AU215" s="248" t="s">
        <v>154</v>
      </c>
      <c r="AY215" s="17" t="s">
        <v>146</v>
      </c>
      <c r="BE215" s="249">
        <f>IF(N215="základná",J215,0)</f>
        <v>0</v>
      </c>
      <c r="BF215" s="249">
        <f>IF(N215="znížená",J215,0)</f>
        <v>0</v>
      </c>
      <c r="BG215" s="249">
        <f>IF(N215="zákl. prenesená",J215,0)</f>
        <v>0</v>
      </c>
      <c r="BH215" s="249">
        <f>IF(N215="zníž. prenesená",J215,0)</f>
        <v>0</v>
      </c>
      <c r="BI215" s="249">
        <f>IF(N215="nulová",J215,0)</f>
        <v>0</v>
      </c>
      <c r="BJ215" s="17" t="s">
        <v>154</v>
      </c>
      <c r="BK215" s="249">
        <f>ROUND(I215*H215,2)</f>
        <v>0</v>
      </c>
      <c r="BL215" s="17" t="s">
        <v>262</v>
      </c>
      <c r="BM215" s="248" t="s">
        <v>656</v>
      </c>
    </row>
    <row r="216" s="14" customFormat="1">
      <c r="A216" s="14"/>
      <c r="B216" s="261"/>
      <c r="C216" s="262"/>
      <c r="D216" s="252" t="s">
        <v>163</v>
      </c>
      <c r="E216" s="263" t="s">
        <v>1</v>
      </c>
      <c r="F216" s="264" t="s">
        <v>657</v>
      </c>
      <c r="G216" s="262"/>
      <c r="H216" s="265">
        <v>7.6500000000000004</v>
      </c>
      <c r="I216" s="266"/>
      <c r="J216" s="262"/>
      <c r="K216" s="262"/>
      <c r="L216" s="267"/>
      <c r="M216" s="268"/>
      <c r="N216" s="269"/>
      <c r="O216" s="269"/>
      <c r="P216" s="269"/>
      <c r="Q216" s="269"/>
      <c r="R216" s="269"/>
      <c r="S216" s="269"/>
      <c r="T216" s="27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71" t="s">
        <v>163</v>
      </c>
      <c r="AU216" s="271" t="s">
        <v>154</v>
      </c>
      <c r="AV216" s="14" t="s">
        <v>154</v>
      </c>
      <c r="AW216" s="14" t="s">
        <v>33</v>
      </c>
      <c r="AX216" s="14" t="s">
        <v>87</v>
      </c>
      <c r="AY216" s="271" t="s">
        <v>146</v>
      </c>
    </row>
    <row r="217" s="2" customFormat="1" ht="24" customHeight="1">
      <c r="A217" s="38"/>
      <c r="B217" s="39"/>
      <c r="C217" s="283" t="s">
        <v>437</v>
      </c>
      <c r="D217" s="283" t="s">
        <v>438</v>
      </c>
      <c r="E217" s="284" t="s">
        <v>658</v>
      </c>
      <c r="F217" s="285" t="s">
        <v>659</v>
      </c>
      <c r="G217" s="286" t="s">
        <v>561</v>
      </c>
      <c r="H217" s="287">
        <v>229.5</v>
      </c>
      <c r="I217" s="288"/>
      <c r="J217" s="289">
        <f>ROUND(I217*H217,2)</f>
        <v>0</v>
      </c>
      <c r="K217" s="290"/>
      <c r="L217" s="291"/>
      <c r="M217" s="292" t="s">
        <v>1</v>
      </c>
      <c r="N217" s="293" t="s">
        <v>45</v>
      </c>
      <c r="O217" s="91"/>
      <c r="P217" s="246">
        <f>O217*H217</f>
        <v>0</v>
      </c>
      <c r="Q217" s="246">
        <v>0.001</v>
      </c>
      <c r="R217" s="246">
        <f>Q217*H217</f>
        <v>0.22950000000000001</v>
      </c>
      <c r="S217" s="246">
        <v>0</v>
      </c>
      <c r="T217" s="247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48" t="s">
        <v>362</v>
      </c>
      <c r="AT217" s="248" t="s">
        <v>438</v>
      </c>
      <c r="AU217" s="248" t="s">
        <v>154</v>
      </c>
      <c r="AY217" s="17" t="s">
        <v>146</v>
      </c>
      <c r="BE217" s="249">
        <f>IF(N217="základná",J217,0)</f>
        <v>0</v>
      </c>
      <c r="BF217" s="249">
        <f>IF(N217="znížená",J217,0)</f>
        <v>0</v>
      </c>
      <c r="BG217" s="249">
        <f>IF(N217="zákl. prenesená",J217,0)</f>
        <v>0</v>
      </c>
      <c r="BH217" s="249">
        <f>IF(N217="zníž. prenesená",J217,0)</f>
        <v>0</v>
      </c>
      <c r="BI217" s="249">
        <f>IF(N217="nulová",J217,0)</f>
        <v>0</v>
      </c>
      <c r="BJ217" s="17" t="s">
        <v>154</v>
      </c>
      <c r="BK217" s="249">
        <f>ROUND(I217*H217,2)</f>
        <v>0</v>
      </c>
      <c r="BL217" s="17" t="s">
        <v>262</v>
      </c>
      <c r="BM217" s="248" t="s">
        <v>660</v>
      </c>
    </row>
    <row r="218" s="2" customFormat="1" ht="36" customHeight="1">
      <c r="A218" s="38"/>
      <c r="B218" s="39"/>
      <c r="C218" s="283" t="s">
        <v>442</v>
      </c>
      <c r="D218" s="283" t="s">
        <v>438</v>
      </c>
      <c r="E218" s="284" t="s">
        <v>661</v>
      </c>
      <c r="F218" s="285" t="s">
        <v>662</v>
      </c>
      <c r="G218" s="286" t="s">
        <v>561</v>
      </c>
      <c r="H218" s="287">
        <v>57.375</v>
      </c>
      <c r="I218" s="288"/>
      <c r="J218" s="289">
        <f>ROUND(I218*H218,2)</f>
        <v>0</v>
      </c>
      <c r="K218" s="290"/>
      <c r="L218" s="291"/>
      <c r="M218" s="292" t="s">
        <v>1</v>
      </c>
      <c r="N218" s="293" t="s">
        <v>45</v>
      </c>
      <c r="O218" s="91"/>
      <c r="P218" s="246">
        <f>O218*H218</f>
        <v>0</v>
      </c>
      <c r="Q218" s="246">
        <v>0.001</v>
      </c>
      <c r="R218" s="246">
        <f>Q218*H218</f>
        <v>0.057375000000000002</v>
      </c>
      <c r="S218" s="246">
        <v>0</v>
      </c>
      <c r="T218" s="247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48" t="s">
        <v>362</v>
      </c>
      <c r="AT218" s="248" t="s">
        <v>438</v>
      </c>
      <c r="AU218" s="248" t="s">
        <v>154</v>
      </c>
      <c r="AY218" s="17" t="s">
        <v>146</v>
      </c>
      <c r="BE218" s="249">
        <f>IF(N218="základná",J218,0)</f>
        <v>0</v>
      </c>
      <c r="BF218" s="249">
        <f>IF(N218="znížená",J218,0)</f>
        <v>0</v>
      </c>
      <c r="BG218" s="249">
        <f>IF(N218="zákl. prenesená",J218,0)</f>
        <v>0</v>
      </c>
      <c r="BH218" s="249">
        <f>IF(N218="zníž. prenesená",J218,0)</f>
        <v>0</v>
      </c>
      <c r="BI218" s="249">
        <f>IF(N218="nulová",J218,0)</f>
        <v>0</v>
      </c>
      <c r="BJ218" s="17" t="s">
        <v>154</v>
      </c>
      <c r="BK218" s="249">
        <f>ROUND(I218*H218,2)</f>
        <v>0</v>
      </c>
      <c r="BL218" s="17" t="s">
        <v>262</v>
      </c>
      <c r="BM218" s="248" t="s">
        <v>663</v>
      </c>
    </row>
    <row r="219" s="2" customFormat="1" ht="24" customHeight="1">
      <c r="A219" s="38"/>
      <c r="B219" s="39"/>
      <c r="C219" s="283" t="s">
        <v>446</v>
      </c>
      <c r="D219" s="283" t="s">
        <v>438</v>
      </c>
      <c r="E219" s="284" t="s">
        <v>664</v>
      </c>
      <c r="F219" s="285" t="s">
        <v>665</v>
      </c>
      <c r="G219" s="286" t="s">
        <v>666</v>
      </c>
      <c r="H219" s="287">
        <v>268.5</v>
      </c>
      <c r="I219" s="288"/>
      <c r="J219" s="289">
        <f>ROUND(I219*H219,2)</f>
        <v>0</v>
      </c>
      <c r="K219" s="290"/>
      <c r="L219" s="291"/>
      <c r="M219" s="292" t="s">
        <v>1</v>
      </c>
      <c r="N219" s="293" t="s">
        <v>45</v>
      </c>
      <c r="O219" s="91"/>
      <c r="P219" s="246">
        <f>O219*H219</f>
        <v>0</v>
      </c>
      <c r="Q219" s="246">
        <v>0.0015</v>
      </c>
      <c r="R219" s="246">
        <f>Q219*H219</f>
        <v>0.40275</v>
      </c>
      <c r="S219" s="246">
        <v>0</v>
      </c>
      <c r="T219" s="247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48" t="s">
        <v>362</v>
      </c>
      <c r="AT219" s="248" t="s">
        <v>438</v>
      </c>
      <c r="AU219" s="248" t="s">
        <v>154</v>
      </c>
      <c r="AY219" s="17" t="s">
        <v>146</v>
      </c>
      <c r="BE219" s="249">
        <f>IF(N219="základná",J219,0)</f>
        <v>0</v>
      </c>
      <c r="BF219" s="249">
        <f>IF(N219="znížená",J219,0)</f>
        <v>0</v>
      </c>
      <c r="BG219" s="249">
        <f>IF(N219="zákl. prenesená",J219,0)</f>
        <v>0</v>
      </c>
      <c r="BH219" s="249">
        <f>IF(N219="zníž. prenesená",J219,0)</f>
        <v>0</v>
      </c>
      <c r="BI219" s="249">
        <f>IF(N219="nulová",J219,0)</f>
        <v>0</v>
      </c>
      <c r="BJ219" s="17" t="s">
        <v>154</v>
      </c>
      <c r="BK219" s="249">
        <f>ROUND(I219*H219,2)</f>
        <v>0</v>
      </c>
      <c r="BL219" s="17" t="s">
        <v>262</v>
      </c>
      <c r="BM219" s="248" t="s">
        <v>667</v>
      </c>
    </row>
    <row r="220" s="14" customFormat="1">
      <c r="A220" s="14"/>
      <c r="B220" s="261"/>
      <c r="C220" s="262"/>
      <c r="D220" s="252" t="s">
        <v>163</v>
      </c>
      <c r="E220" s="263" t="s">
        <v>1</v>
      </c>
      <c r="F220" s="264" t="s">
        <v>668</v>
      </c>
      <c r="G220" s="262"/>
      <c r="H220" s="265">
        <v>268.5</v>
      </c>
      <c r="I220" s="266"/>
      <c r="J220" s="262"/>
      <c r="K220" s="262"/>
      <c r="L220" s="267"/>
      <c r="M220" s="268"/>
      <c r="N220" s="269"/>
      <c r="O220" s="269"/>
      <c r="P220" s="269"/>
      <c r="Q220" s="269"/>
      <c r="R220" s="269"/>
      <c r="S220" s="269"/>
      <c r="T220" s="27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71" t="s">
        <v>163</v>
      </c>
      <c r="AU220" s="271" t="s">
        <v>154</v>
      </c>
      <c r="AV220" s="14" t="s">
        <v>154</v>
      </c>
      <c r="AW220" s="14" t="s">
        <v>33</v>
      </c>
      <c r="AX220" s="14" t="s">
        <v>87</v>
      </c>
      <c r="AY220" s="271" t="s">
        <v>146</v>
      </c>
    </row>
    <row r="221" s="2" customFormat="1" ht="24" customHeight="1">
      <c r="A221" s="38"/>
      <c r="B221" s="39"/>
      <c r="C221" s="236" t="s">
        <v>451</v>
      </c>
      <c r="D221" s="236" t="s">
        <v>149</v>
      </c>
      <c r="E221" s="237" t="s">
        <v>669</v>
      </c>
      <c r="F221" s="238" t="s">
        <v>670</v>
      </c>
      <c r="G221" s="239" t="s">
        <v>355</v>
      </c>
      <c r="H221" s="240">
        <v>1.9970000000000001</v>
      </c>
      <c r="I221" s="241"/>
      <c r="J221" s="242">
        <f>ROUND(I221*H221,2)</f>
        <v>0</v>
      </c>
      <c r="K221" s="243"/>
      <c r="L221" s="44"/>
      <c r="M221" s="244" t="s">
        <v>1</v>
      </c>
      <c r="N221" s="245" t="s">
        <v>45</v>
      </c>
      <c r="O221" s="91"/>
      <c r="P221" s="246">
        <f>O221*H221</f>
        <v>0</v>
      </c>
      <c r="Q221" s="246">
        <v>0</v>
      </c>
      <c r="R221" s="246">
        <f>Q221*H221</f>
        <v>0</v>
      </c>
      <c r="S221" s="246">
        <v>0</v>
      </c>
      <c r="T221" s="247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48" t="s">
        <v>262</v>
      </c>
      <c r="AT221" s="248" t="s">
        <v>149</v>
      </c>
      <c r="AU221" s="248" t="s">
        <v>154</v>
      </c>
      <c r="AY221" s="17" t="s">
        <v>146</v>
      </c>
      <c r="BE221" s="249">
        <f>IF(N221="základná",J221,0)</f>
        <v>0</v>
      </c>
      <c r="BF221" s="249">
        <f>IF(N221="znížená",J221,0)</f>
        <v>0</v>
      </c>
      <c r="BG221" s="249">
        <f>IF(N221="zákl. prenesená",J221,0)</f>
        <v>0</v>
      </c>
      <c r="BH221" s="249">
        <f>IF(N221="zníž. prenesená",J221,0)</f>
        <v>0</v>
      </c>
      <c r="BI221" s="249">
        <f>IF(N221="nulová",J221,0)</f>
        <v>0</v>
      </c>
      <c r="BJ221" s="17" t="s">
        <v>154</v>
      </c>
      <c r="BK221" s="249">
        <f>ROUND(I221*H221,2)</f>
        <v>0</v>
      </c>
      <c r="BL221" s="17" t="s">
        <v>262</v>
      </c>
      <c r="BM221" s="248" t="s">
        <v>671</v>
      </c>
    </row>
    <row r="222" s="2" customFormat="1" ht="24" customHeight="1">
      <c r="A222" s="38"/>
      <c r="B222" s="39"/>
      <c r="C222" s="236" t="s">
        <v>455</v>
      </c>
      <c r="D222" s="236" t="s">
        <v>149</v>
      </c>
      <c r="E222" s="237" t="s">
        <v>672</v>
      </c>
      <c r="F222" s="238" t="s">
        <v>673</v>
      </c>
      <c r="G222" s="239" t="s">
        <v>355</v>
      </c>
      <c r="H222" s="240">
        <v>1.9970000000000001</v>
      </c>
      <c r="I222" s="241"/>
      <c r="J222" s="242">
        <f>ROUND(I222*H222,2)</f>
        <v>0</v>
      </c>
      <c r="K222" s="243"/>
      <c r="L222" s="44"/>
      <c r="M222" s="244" t="s">
        <v>1</v>
      </c>
      <c r="N222" s="245" t="s">
        <v>45</v>
      </c>
      <c r="O222" s="91"/>
      <c r="P222" s="246">
        <f>O222*H222</f>
        <v>0</v>
      </c>
      <c r="Q222" s="246">
        <v>0</v>
      </c>
      <c r="R222" s="246">
        <f>Q222*H222</f>
        <v>0</v>
      </c>
      <c r="S222" s="246">
        <v>0</v>
      </c>
      <c r="T222" s="247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48" t="s">
        <v>262</v>
      </c>
      <c r="AT222" s="248" t="s">
        <v>149</v>
      </c>
      <c r="AU222" s="248" t="s">
        <v>154</v>
      </c>
      <c r="AY222" s="17" t="s">
        <v>146</v>
      </c>
      <c r="BE222" s="249">
        <f>IF(N222="základná",J222,0)</f>
        <v>0</v>
      </c>
      <c r="BF222" s="249">
        <f>IF(N222="znížená",J222,0)</f>
        <v>0</v>
      </c>
      <c r="BG222" s="249">
        <f>IF(N222="zákl. prenesená",J222,0)</f>
        <v>0</v>
      </c>
      <c r="BH222" s="249">
        <f>IF(N222="zníž. prenesená",J222,0)</f>
        <v>0</v>
      </c>
      <c r="BI222" s="249">
        <f>IF(N222="nulová",J222,0)</f>
        <v>0</v>
      </c>
      <c r="BJ222" s="17" t="s">
        <v>154</v>
      </c>
      <c r="BK222" s="249">
        <f>ROUND(I222*H222,2)</f>
        <v>0</v>
      </c>
      <c r="BL222" s="17" t="s">
        <v>262</v>
      </c>
      <c r="BM222" s="248" t="s">
        <v>674</v>
      </c>
    </row>
    <row r="223" s="2" customFormat="1" ht="24" customHeight="1">
      <c r="A223" s="38"/>
      <c r="B223" s="39"/>
      <c r="C223" s="236" t="s">
        <v>459</v>
      </c>
      <c r="D223" s="236" t="s">
        <v>149</v>
      </c>
      <c r="E223" s="237" t="s">
        <v>675</v>
      </c>
      <c r="F223" s="238" t="s">
        <v>676</v>
      </c>
      <c r="G223" s="239" t="s">
        <v>355</v>
      </c>
      <c r="H223" s="240">
        <v>29.954999999999998</v>
      </c>
      <c r="I223" s="241"/>
      <c r="J223" s="242">
        <f>ROUND(I223*H223,2)</f>
        <v>0</v>
      </c>
      <c r="K223" s="243"/>
      <c r="L223" s="44"/>
      <c r="M223" s="244" t="s">
        <v>1</v>
      </c>
      <c r="N223" s="245" t="s">
        <v>45</v>
      </c>
      <c r="O223" s="91"/>
      <c r="P223" s="246">
        <f>O223*H223</f>
        <v>0</v>
      </c>
      <c r="Q223" s="246">
        <v>0</v>
      </c>
      <c r="R223" s="246">
        <f>Q223*H223</f>
        <v>0</v>
      </c>
      <c r="S223" s="246">
        <v>0</v>
      </c>
      <c r="T223" s="247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48" t="s">
        <v>262</v>
      </c>
      <c r="AT223" s="248" t="s">
        <v>149</v>
      </c>
      <c r="AU223" s="248" t="s">
        <v>154</v>
      </c>
      <c r="AY223" s="17" t="s">
        <v>146</v>
      </c>
      <c r="BE223" s="249">
        <f>IF(N223="základná",J223,0)</f>
        <v>0</v>
      </c>
      <c r="BF223" s="249">
        <f>IF(N223="znížená",J223,0)</f>
        <v>0</v>
      </c>
      <c r="BG223" s="249">
        <f>IF(N223="zákl. prenesená",J223,0)</f>
        <v>0</v>
      </c>
      <c r="BH223" s="249">
        <f>IF(N223="zníž. prenesená",J223,0)</f>
        <v>0</v>
      </c>
      <c r="BI223" s="249">
        <f>IF(N223="nulová",J223,0)</f>
        <v>0</v>
      </c>
      <c r="BJ223" s="17" t="s">
        <v>154</v>
      </c>
      <c r="BK223" s="249">
        <f>ROUND(I223*H223,2)</f>
        <v>0</v>
      </c>
      <c r="BL223" s="17" t="s">
        <v>262</v>
      </c>
      <c r="BM223" s="248" t="s">
        <v>677</v>
      </c>
    </row>
    <row r="224" s="14" customFormat="1">
      <c r="A224" s="14"/>
      <c r="B224" s="261"/>
      <c r="C224" s="262"/>
      <c r="D224" s="252" t="s">
        <v>163</v>
      </c>
      <c r="E224" s="262"/>
      <c r="F224" s="264" t="s">
        <v>678</v>
      </c>
      <c r="G224" s="262"/>
      <c r="H224" s="265">
        <v>29.954999999999998</v>
      </c>
      <c r="I224" s="266"/>
      <c r="J224" s="262"/>
      <c r="K224" s="262"/>
      <c r="L224" s="267"/>
      <c r="M224" s="299"/>
      <c r="N224" s="300"/>
      <c r="O224" s="300"/>
      <c r="P224" s="300"/>
      <c r="Q224" s="300"/>
      <c r="R224" s="300"/>
      <c r="S224" s="300"/>
      <c r="T224" s="301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71" t="s">
        <v>163</v>
      </c>
      <c r="AU224" s="271" t="s">
        <v>154</v>
      </c>
      <c r="AV224" s="14" t="s">
        <v>154</v>
      </c>
      <c r="AW224" s="14" t="s">
        <v>4</v>
      </c>
      <c r="AX224" s="14" t="s">
        <v>87</v>
      </c>
      <c r="AY224" s="271" t="s">
        <v>146</v>
      </c>
    </row>
    <row r="225" s="2" customFormat="1" ht="6.96" customHeight="1">
      <c r="A225" s="38"/>
      <c r="B225" s="66"/>
      <c r="C225" s="67"/>
      <c r="D225" s="67"/>
      <c r="E225" s="67"/>
      <c r="F225" s="67"/>
      <c r="G225" s="67"/>
      <c r="H225" s="67"/>
      <c r="I225" s="183"/>
      <c r="J225" s="67"/>
      <c r="K225" s="67"/>
      <c r="L225" s="44"/>
      <c r="M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</row>
  </sheetData>
  <sheetProtection sheet="1" autoFilter="0" formatColumns="0" formatRows="0" objects="1" scenarios="1" spinCount="100000" saltValue="x99BlVdqbhEUNSbnXdU1mgz6yzG9ZiTiJUpHuXspElyzd9Yr75N92FoRmfa/oKBcpulmEKbOH25dWePRRgp6TA==" hashValue="LcyH226EdSIx1tofDpdfBDANFR/FQSlPsUWY6MNAKp4nA5KYh6bFbTuxjfcbZCI90UtOS8hiDRGu6sfZrnbjIA==" algorithmName="SHA-512" password="CC35"/>
  <autoFilter ref="C125:K224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36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94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79</v>
      </c>
    </row>
    <row r="4" s="1" customFormat="1" ht="24.96" customHeight="1">
      <c r="B4" s="20"/>
      <c r="D4" s="140" t="s">
        <v>116</v>
      </c>
      <c r="I4" s="136"/>
      <c r="L4" s="20"/>
      <c r="M4" s="141" t="s">
        <v>9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15</v>
      </c>
      <c r="I6" s="136"/>
      <c r="L6" s="20"/>
    </row>
    <row r="7" s="1" customFormat="1" ht="16.5" customHeight="1">
      <c r="B7" s="20"/>
      <c r="E7" s="143" t="str">
        <f>'Rekapitulácia stavby'!K6</f>
        <v>Obnova bytového domu na ulici Stromová č. 20-22, 040 01 Košice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117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679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17</v>
      </c>
      <c r="E11" s="38"/>
      <c r="F11" s="146" t="s">
        <v>1</v>
      </c>
      <c r="G11" s="38"/>
      <c r="H11" s="38"/>
      <c r="I11" s="147" t="s">
        <v>18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19</v>
      </c>
      <c r="E12" s="38"/>
      <c r="F12" s="146" t="s">
        <v>25</v>
      </c>
      <c r="G12" s="38"/>
      <c r="H12" s="38"/>
      <c r="I12" s="147" t="s">
        <v>21</v>
      </c>
      <c r="J12" s="148" t="str">
        <f>'Rekapitulácia stavby'!AN8</f>
        <v>13.4.2019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23</v>
      </c>
      <c r="E14" s="38"/>
      <c r="F14" s="38"/>
      <c r="G14" s="38"/>
      <c r="H14" s="38"/>
      <c r="I14" s="147" t="s">
        <v>24</v>
      </c>
      <c r="J14" s="146" t="str">
        <f>IF('Rekapitulácia stavby'!AN10="","",'Rekapitulácia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tr">
        <f>IF('Rekapitulácia stavby'!E11="","",'Rekapitulácia stavby'!E11)</f>
        <v xml:space="preserve"> </v>
      </c>
      <c r="F15" s="38"/>
      <c r="G15" s="38"/>
      <c r="H15" s="38"/>
      <c r="I15" s="147" t="s">
        <v>26</v>
      </c>
      <c r="J15" s="146" t="str">
        <f>IF('Rekapitulácia stavby'!AN11="","",'Rekapitulácia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27</v>
      </c>
      <c r="E17" s="38"/>
      <c r="F17" s="38"/>
      <c r="G17" s="38"/>
      <c r="H17" s="38"/>
      <c r="I17" s="147" t="s">
        <v>24</v>
      </c>
      <c r="J17" s="33" t="str">
        <f>'Rekapitulácia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6"/>
      <c r="G18" s="146"/>
      <c r="H18" s="146"/>
      <c r="I18" s="147" t="s">
        <v>26</v>
      </c>
      <c r="J18" s="33" t="str">
        <f>'Rekapitulácia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29</v>
      </c>
      <c r="E20" s="38"/>
      <c r="F20" s="38"/>
      <c r="G20" s="38"/>
      <c r="H20" s="38"/>
      <c r="I20" s="147" t="s">
        <v>24</v>
      </c>
      <c r="J20" s="146" t="str">
        <f>IF('Rekapitulácia stavby'!AN16="","",'Rekapitulácia stavby'!AN16)</f>
        <v>50452894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tr">
        <f>IF('Rekapitulácia stavby'!E17="","",'Rekapitulácia stavby'!E17)</f>
        <v>Ing. Jaroslav Vojtuš, CSc., projekt4you plus, s.r.</v>
      </c>
      <c r="F21" s="38"/>
      <c r="G21" s="38"/>
      <c r="H21" s="38"/>
      <c r="I21" s="147" t="s">
        <v>26</v>
      </c>
      <c r="J21" s="146" t="str">
        <f>IF('Rekapitulácia stavby'!AN17="","",'Rekapitulácia stavby'!AN17)</f>
        <v>2120328760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34</v>
      </c>
      <c r="E23" s="38"/>
      <c r="F23" s="38"/>
      <c r="G23" s="38"/>
      <c r="H23" s="38"/>
      <c r="I23" s="147" t="s">
        <v>24</v>
      </c>
      <c r="J23" s="146" t="str">
        <f>IF('Rekapitulácia stavby'!AN19="","",'Rekapitulácia stavby'!AN19)</f>
        <v>47 894 431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IF('Rekapitulácia stavby'!E20="","",'Rekapitulácia stavby'!E20)</f>
        <v>Ing. Branislav VÁRKOLY, EaCP s.r.o.</v>
      </c>
      <c r="F24" s="38"/>
      <c r="G24" s="38"/>
      <c r="H24" s="38"/>
      <c r="I24" s="147" t="s">
        <v>26</v>
      </c>
      <c r="J24" s="146" t="str">
        <f>IF('Rekapitulácia stavby'!AN20="","",'Rekapitulácia stavby'!AN20)</f>
        <v>2024134937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38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39</v>
      </c>
      <c r="E30" s="38"/>
      <c r="F30" s="38"/>
      <c r="G30" s="38"/>
      <c r="H30" s="38"/>
      <c r="I30" s="144"/>
      <c r="J30" s="157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41</v>
      </c>
      <c r="G32" s="38"/>
      <c r="H32" s="38"/>
      <c r="I32" s="159" t="s">
        <v>40</v>
      </c>
      <c r="J32" s="158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43</v>
      </c>
      <c r="E33" s="142" t="s">
        <v>44</v>
      </c>
      <c r="F33" s="161">
        <f>ROUND((SUM(BE124:BE239)),  2)</f>
        <v>0</v>
      </c>
      <c r="G33" s="38"/>
      <c r="H33" s="38"/>
      <c r="I33" s="162">
        <v>0.20000000000000001</v>
      </c>
      <c r="J33" s="161">
        <f>ROUND(((SUM(BE124:BE239))*I33),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45</v>
      </c>
      <c r="F34" s="161">
        <f>ROUND((SUM(BF124:BF239)),  2)</f>
        <v>0</v>
      </c>
      <c r="G34" s="38"/>
      <c r="H34" s="38"/>
      <c r="I34" s="162">
        <v>0.20000000000000001</v>
      </c>
      <c r="J34" s="161">
        <f>ROUND(((SUM(BF124:BF239))*I34),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46</v>
      </c>
      <c r="F35" s="161">
        <f>ROUND((SUM(BG124:BG239)),  2)</f>
        <v>0</v>
      </c>
      <c r="G35" s="38"/>
      <c r="H35" s="38"/>
      <c r="I35" s="162">
        <v>0.20000000000000001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47</v>
      </c>
      <c r="F36" s="161">
        <f>ROUND((SUM(BH124:BH239)),  2)</f>
        <v>0</v>
      </c>
      <c r="G36" s="38"/>
      <c r="H36" s="38"/>
      <c r="I36" s="162">
        <v>0.20000000000000001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48</v>
      </c>
      <c r="F37" s="161">
        <f>ROUND((SUM(BI124:BI239)),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49</v>
      </c>
      <c r="E39" s="165"/>
      <c r="F39" s="165"/>
      <c r="G39" s="166" t="s">
        <v>50</v>
      </c>
      <c r="H39" s="167" t="s">
        <v>51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52</v>
      </c>
      <c r="E50" s="172"/>
      <c r="F50" s="172"/>
      <c r="G50" s="171" t="s">
        <v>53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54</v>
      </c>
      <c r="E61" s="175"/>
      <c r="F61" s="176" t="s">
        <v>55</v>
      </c>
      <c r="G61" s="174" t="s">
        <v>54</v>
      </c>
      <c r="H61" s="175"/>
      <c r="I61" s="177"/>
      <c r="J61" s="178" t="s">
        <v>55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56</v>
      </c>
      <c r="E65" s="179"/>
      <c r="F65" s="179"/>
      <c r="G65" s="171" t="s">
        <v>57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54</v>
      </c>
      <c r="E76" s="175"/>
      <c r="F76" s="176" t="s">
        <v>55</v>
      </c>
      <c r="G76" s="174" t="s">
        <v>54</v>
      </c>
      <c r="H76" s="175"/>
      <c r="I76" s="177"/>
      <c r="J76" s="178" t="s">
        <v>55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119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Obnova bytového domu na ulici Stromová č. 20-22, 040 01 Košice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117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2019/014-03 - Spoločné priestory bytového domu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 xml:space="preserve"> </v>
      </c>
      <c r="G89" s="40"/>
      <c r="H89" s="40"/>
      <c r="I89" s="147" t="s">
        <v>21</v>
      </c>
      <c r="J89" s="79" t="str">
        <f>IF(J12="","",J12)</f>
        <v>13.4.2019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58.2" customHeight="1">
      <c r="A91" s="38"/>
      <c r="B91" s="39"/>
      <c r="C91" s="32" t="s">
        <v>23</v>
      </c>
      <c r="D91" s="40"/>
      <c r="E91" s="40"/>
      <c r="F91" s="27" t="str">
        <f>E15</f>
        <v xml:space="preserve"> </v>
      </c>
      <c r="G91" s="40"/>
      <c r="H91" s="40"/>
      <c r="I91" s="147" t="s">
        <v>29</v>
      </c>
      <c r="J91" s="36" t="str">
        <f>E21</f>
        <v>Ing. Jaroslav Vojtuš, CSc., projekt4you plus, s.r.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3.0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147" t="s">
        <v>34</v>
      </c>
      <c r="J92" s="36" t="str">
        <f>E24</f>
        <v>Ing. Branislav VÁRKOLY, EaCP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120</v>
      </c>
      <c r="D94" s="189"/>
      <c r="E94" s="189"/>
      <c r="F94" s="189"/>
      <c r="G94" s="189"/>
      <c r="H94" s="189"/>
      <c r="I94" s="190"/>
      <c r="J94" s="191" t="s">
        <v>121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122</v>
      </c>
      <c r="D96" s="40"/>
      <c r="E96" s="40"/>
      <c r="F96" s="40"/>
      <c r="G96" s="40"/>
      <c r="H96" s="40"/>
      <c r="I96" s="144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123</v>
      </c>
    </row>
    <row r="97" s="9" customFormat="1" ht="24.96" customHeight="1">
      <c r="A97" s="9"/>
      <c r="B97" s="193"/>
      <c r="C97" s="194"/>
      <c r="D97" s="195" t="s">
        <v>124</v>
      </c>
      <c r="E97" s="196"/>
      <c r="F97" s="196"/>
      <c r="G97" s="196"/>
      <c r="H97" s="196"/>
      <c r="I97" s="197"/>
      <c r="J97" s="198">
        <f>J125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125</v>
      </c>
      <c r="E98" s="203"/>
      <c r="F98" s="203"/>
      <c r="G98" s="203"/>
      <c r="H98" s="203"/>
      <c r="I98" s="204"/>
      <c r="J98" s="205">
        <f>J126</f>
        <v>0</v>
      </c>
      <c r="K98" s="201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126</v>
      </c>
      <c r="E99" s="203"/>
      <c r="F99" s="203"/>
      <c r="G99" s="203"/>
      <c r="H99" s="203"/>
      <c r="I99" s="204"/>
      <c r="J99" s="205">
        <f>J148</f>
        <v>0</v>
      </c>
      <c r="K99" s="201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93"/>
      <c r="C100" s="194"/>
      <c r="D100" s="195" t="s">
        <v>128</v>
      </c>
      <c r="E100" s="196"/>
      <c r="F100" s="196"/>
      <c r="G100" s="196"/>
      <c r="H100" s="196"/>
      <c r="I100" s="197"/>
      <c r="J100" s="198">
        <f>J171</f>
        <v>0</v>
      </c>
      <c r="K100" s="194"/>
      <c r="L100" s="19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200"/>
      <c r="C101" s="201"/>
      <c r="D101" s="202" t="s">
        <v>680</v>
      </c>
      <c r="E101" s="203"/>
      <c r="F101" s="203"/>
      <c r="G101" s="203"/>
      <c r="H101" s="203"/>
      <c r="I101" s="204"/>
      <c r="J101" s="205">
        <f>J172</f>
        <v>0</v>
      </c>
      <c r="K101" s="201"/>
      <c r="L101" s="20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517</v>
      </c>
      <c r="E102" s="203"/>
      <c r="F102" s="203"/>
      <c r="G102" s="203"/>
      <c r="H102" s="203"/>
      <c r="I102" s="204"/>
      <c r="J102" s="205">
        <f>J184</f>
        <v>0</v>
      </c>
      <c r="K102" s="201"/>
      <c r="L102" s="20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681</v>
      </c>
      <c r="E103" s="203"/>
      <c r="F103" s="203"/>
      <c r="G103" s="203"/>
      <c r="H103" s="203"/>
      <c r="I103" s="204"/>
      <c r="J103" s="205">
        <f>J219</f>
        <v>0</v>
      </c>
      <c r="K103" s="201"/>
      <c r="L103" s="20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0"/>
      <c r="C104" s="201"/>
      <c r="D104" s="202" t="s">
        <v>682</v>
      </c>
      <c r="E104" s="203"/>
      <c r="F104" s="203"/>
      <c r="G104" s="203"/>
      <c r="H104" s="203"/>
      <c r="I104" s="204"/>
      <c r="J104" s="205">
        <f>J225</f>
        <v>0</v>
      </c>
      <c r="K104" s="201"/>
      <c r="L104" s="20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144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183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186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132</v>
      </c>
      <c r="D111" s="40"/>
      <c r="E111" s="40"/>
      <c r="F111" s="40"/>
      <c r="G111" s="40"/>
      <c r="H111" s="40"/>
      <c r="I111" s="144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144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15</v>
      </c>
      <c r="D113" s="40"/>
      <c r="E113" s="40"/>
      <c r="F113" s="40"/>
      <c r="G113" s="40"/>
      <c r="H113" s="40"/>
      <c r="I113" s="144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87" t="str">
        <f>E7</f>
        <v>Obnova bytového domu na ulici Stromová č. 20-22, 040 01 Košice</v>
      </c>
      <c r="F114" s="32"/>
      <c r="G114" s="32"/>
      <c r="H114" s="32"/>
      <c r="I114" s="144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117</v>
      </c>
      <c r="D115" s="40"/>
      <c r="E115" s="40"/>
      <c r="F115" s="40"/>
      <c r="G115" s="40"/>
      <c r="H115" s="40"/>
      <c r="I115" s="144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2019/014-03 - Spoločné priestory bytového domu</v>
      </c>
      <c r="F116" s="40"/>
      <c r="G116" s="40"/>
      <c r="H116" s="40"/>
      <c r="I116" s="144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144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19</v>
      </c>
      <c r="D118" s="40"/>
      <c r="E118" s="40"/>
      <c r="F118" s="27" t="str">
        <f>F12</f>
        <v xml:space="preserve"> </v>
      </c>
      <c r="G118" s="40"/>
      <c r="H118" s="40"/>
      <c r="I118" s="147" t="s">
        <v>21</v>
      </c>
      <c r="J118" s="79" t="str">
        <f>IF(J12="","",J12)</f>
        <v>13.4.2019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144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58.2" customHeight="1">
      <c r="A120" s="38"/>
      <c r="B120" s="39"/>
      <c r="C120" s="32" t="s">
        <v>23</v>
      </c>
      <c r="D120" s="40"/>
      <c r="E120" s="40"/>
      <c r="F120" s="27" t="str">
        <f>E15</f>
        <v xml:space="preserve"> </v>
      </c>
      <c r="G120" s="40"/>
      <c r="H120" s="40"/>
      <c r="I120" s="147" t="s">
        <v>29</v>
      </c>
      <c r="J120" s="36" t="str">
        <f>E21</f>
        <v>Ing. Jaroslav Vojtuš, CSc., projekt4you plus, s.r.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43.05" customHeight="1">
      <c r="A121" s="38"/>
      <c r="B121" s="39"/>
      <c r="C121" s="32" t="s">
        <v>27</v>
      </c>
      <c r="D121" s="40"/>
      <c r="E121" s="40"/>
      <c r="F121" s="27" t="str">
        <f>IF(E18="","",E18)</f>
        <v>Vyplň údaj</v>
      </c>
      <c r="G121" s="40"/>
      <c r="H121" s="40"/>
      <c r="I121" s="147" t="s">
        <v>34</v>
      </c>
      <c r="J121" s="36" t="str">
        <f>E24</f>
        <v>Ing. Branislav VÁRKOLY, EaCP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144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207"/>
      <c r="B123" s="208"/>
      <c r="C123" s="209" t="s">
        <v>133</v>
      </c>
      <c r="D123" s="210" t="s">
        <v>64</v>
      </c>
      <c r="E123" s="210" t="s">
        <v>60</v>
      </c>
      <c r="F123" s="210" t="s">
        <v>61</v>
      </c>
      <c r="G123" s="210" t="s">
        <v>134</v>
      </c>
      <c r="H123" s="210" t="s">
        <v>135</v>
      </c>
      <c r="I123" s="211" t="s">
        <v>136</v>
      </c>
      <c r="J123" s="212" t="s">
        <v>121</v>
      </c>
      <c r="K123" s="213" t="s">
        <v>137</v>
      </c>
      <c r="L123" s="214"/>
      <c r="M123" s="100" t="s">
        <v>1</v>
      </c>
      <c r="N123" s="101" t="s">
        <v>43</v>
      </c>
      <c r="O123" s="101" t="s">
        <v>138</v>
      </c>
      <c r="P123" s="101" t="s">
        <v>139</v>
      </c>
      <c r="Q123" s="101" t="s">
        <v>140</v>
      </c>
      <c r="R123" s="101" t="s">
        <v>141</v>
      </c>
      <c r="S123" s="101" t="s">
        <v>142</v>
      </c>
      <c r="T123" s="102" t="s">
        <v>143</v>
      </c>
      <c r="U123" s="207"/>
      <c r="V123" s="207"/>
      <c r="W123" s="207"/>
      <c r="X123" s="207"/>
      <c r="Y123" s="207"/>
      <c r="Z123" s="207"/>
      <c r="AA123" s="207"/>
      <c r="AB123" s="207"/>
      <c r="AC123" s="207"/>
      <c r="AD123" s="207"/>
      <c r="AE123" s="207"/>
    </row>
    <row r="124" s="2" customFormat="1" ht="22.8" customHeight="1">
      <c r="A124" s="38"/>
      <c r="B124" s="39"/>
      <c r="C124" s="107" t="s">
        <v>122</v>
      </c>
      <c r="D124" s="40"/>
      <c r="E124" s="40"/>
      <c r="F124" s="40"/>
      <c r="G124" s="40"/>
      <c r="H124" s="40"/>
      <c r="I124" s="144"/>
      <c r="J124" s="215">
        <f>BK124</f>
        <v>0</v>
      </c>
      <c r="K124" s="40"/>
      <c r="L124" s="44"/>
      <c r="M124" s="103"/>
      <c r="N124" s="216"/>
      <c r="O124" s="104"/>
      <c r="P124" s="217">
        <f>P125+P171</f>
        <v>0</v>
      </c>
      <c r="Q124" s="104"/>
      <c r="R124" s="217">
        <f>R125+R171</f>
        <v>14.782975670000001</v>
      </c>
      <c r="S124" s="104"/>
      <c r="T124" s="218">
        <f>T125+T171</f>
        <v>6.5648000000000009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78</v>
      </c>
      <c r="AU124" s="17" t="s">
        <v>123</v>
      </c>
      <c r="BK124" s="219">
        <f>BK125+BK171</f>
        <v>0</v>
      </c>
    </row>
    <row r="125" s="12" customFormat="1" ht="25.92" customHeight="1">
      <c r="A125" s="12"/>
      <c r="B125" s="220"/>
      <c r="C125" s="221"/>
      <c r="D125" s="222" t="s">
        <v>78</v>
      </c>
      <c r="E125" s="223" t="s">
        <v>144</v>
      </c>
      <c r="F125" s="223" t="s">
        <v>145</v>
      </c>
      <c r="G125" s="221"/>
      <c r="H125" s="221"/>
      <c r="I125" s="224"/>
      <c r="J125" s="225">
        <f>BK125</f>
        <v>0</v>
      </c>
      <c r="K125" s="221"/>
      <c r="L125" s="226"/>
      <c r="M125" s="227"/>
      <c r="N125" s="228"/>
      <c r="O125" s="228"/>
      <c r="P125" s="229">
        <f>P126+P148</f>
        <v>0</v>
      </c>
      <c r="Q125" s="228"/>
      <c r="R125" s="229">
        <f>R126+R148</f>
        <v>2.7442579999999999</v>
      </c>
      <c r="S125" s="228"/>
      <c r="T125" s="230">
        <f>T126+T148</f>
        <v>6.5648000000000009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31" t="s">
        <v>87</v>
      </c>
      <c r="AT125" s="232" t="s">
        <v>78</v>
      </c>
      <c r="AU125" s="232" t="s">
        <v>79</v>
      </c>
      <c r="AY125" s="231" t="s">
        <v>146</v>
      </c>
      <c r="BK125" s="233">
        <f>BK126+BK148</f>
        <v>0</v>
      </c>
    </row>
    <row r="126" s="12" customFormat="1" ht="22.8" customHeight="1">
      <c r="A126" s="12"/>
      <c r="B126" s="220"/>
      <c r="C126" s="221"/>
      <c r="D126" s="222" t="s">
        <v>78</v>
      </c>
      <c r="E126" s="234" t="s">
        <v>147</v>
      </c>
      <c r="F126" s="234" t="s">
        <v>148</v>
      </c>
      <c r="G126" s="221"/>
      <c r="H126" s="221"/>
      <c r="I126" s="224"/>
      <c r="J126" s="235">
        <f>BK126</f>
        <v>0</v>
      </c>
      <c r="K126" s="221"/>
      <c r="L126" s="226"/>
      <c r="M126" s="227"/>
      <c r="N126" s="228"/>
      <c r="O126" s="228"/>
      <c r="P126" s="229">
        <f>SUM(P127:P147)</f>
        <v>0</v>
      </c>
      <c r="Q126" s="228"/>
      <c r="R126" s="229">
        <f>SUM(R127:R147)</f>
        <v>1.9124984</v>
      </c>
      <c r="S126" s="228"/>
      <c r="T126" s="230">
        <f>SUM(T127:T147)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31" t="s">
        <v>87</v>
      </c>
      <c r="AT126" s="232" t="s">
        <v>78</v>
      </c>
      <c r="AU126" s="232" t="s">
        <v>87</v>
      </c>
      <c r="AY126" s="231" t="s">
        <v>146</v>
      </c>
      <c r="BK126" s="233">
        <f>SUM(BK127:BK147)</f>
        <v>0</v>
      </c>
    </row>
    <row r="127" s="2" customFormat="1" ht="24" customHeight="1">
      <c r="A127" s="38"/>
      <c r="B127" s="39"/>
      <c r="C127" s="236" t="s">
        <v>87</v>
      </c>
      <c r="D127" s="236" t="s">
        <v>149</v>
      </c>
      <c r="E127" s="237" t="s">
        <v>179</v>
      </c>
      <c r="F127" s="238" t="s">
        <v>683</v>
      </c>
      <c r="G127" s="239" t="s">
        <v>152</v>
      </c>
      <c r="H127" s="240">
        <v>59.799999999999997</v>
      </c>
      <c r="I127" s="241"/>
      <c r="J127" s="242">
        <f>ROUND(I127*H127,2)</f>
        <v>0</v>
      </c>
      <c r="K127" s="243"/>
      <c r="L127" s="44"/>
      <c r="M127" s="244" t="s">
        <v>1</v>
      </c>
      <c r="N127" s="245" t="s">
        <v>45</v>
      </c>
      <c r="O127" s="91"/>
      <c r="P127" s="246">
        <f>O127*H127</f>
        <v>0</v>
      </c>
      <c r="Q127" s="246">
        <v>0.00021000000000000001</v>
      </c>
      <c r="R127" s="246">
        <f>Q127*H127</f>
        <v>0.012558</v>
      </c>
      <c r="S127" s="246">
        <v>0</v>
      </c>
      <c r="T127" s="24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48" t="s">
        <v>153</v>
      </c>
      <c r="AT127" s="248" t="s">
        <v>149</v>
      </c>
      <c r="AU127" s="248" t="s">
        <v>154</v>
      </c>
      <c r="AY127" s="17" t="s">
        <v>146</v>
      </c>
      <c r="BE127" s="249">
        <f>IF(N127="základná",J127,0)</f>
        <v>0</v>
      </c>
      <c r="BF127" s="249">
        <f>IF(N127="znížená",J127,0)</f>
        <v>0</v>
      </c>
      <c r="BG127" s="249">
        <f>IF(N127="zákl. prenesená",J127,0)</f>
        <v>0</v>
      </c>
      <c r="BH127" s="249">
        <f>IF(N127="zníž. prenesená",J127,0)</f>
        <v>0</v>
      </c>
      <c r="BI127" s="249">
        <f>IF(N127="nulová",J127,0)</f>
        <v>0</v>
      </c>
      <c r="BJ127" s="17" t="s">
        <v>154</v>
      </c>
      <c r="BK127" s="249">
        <f>ROUND(I127*H127,2)</f>
        <v>0</v>
      </c>
      <c r="BL127" s="17" t="s">
        <v>153</v>
      </c>
      <c r="BM127" s="248" t="s">
        <v>684</v>
      </c>
    </row>
    <row r="128" s="14" customFormat="1">
      <c r="A128" s="14"/>
      <c r="B128" s="261"/>
      <c r="C128" s="262"/>
      <c r="D128" s="252" t="s">
        <v>163</v>
      </c>
      <c r="E128" s="263" t="s">
        <v>1</v>
      </c>
      <c r="F128" s="264" t="s">
        <v>685</v>
      </c>
      <c r="G128" s="262"/>
      <c r="H128" s="265">
        <v>18</v>
      </c>
      <c r="I128" s="266"/>
      <c r="J128" s="262"/>
      <c r="K128" s="262"/>
      <c r="L128" s="267"/>
      <c r="M128" s="268"/>
      <c r="N128" s="269"/>
      <c r="O128" s="269"/>
      <c r="P128" s="269"/>
      <c r="Q128" s="269"/>
      <c r="R128" s="269"/>
      <c r="S128" s="269"/>
      <c r="T128" s="27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71" t="s">
        <v>163</v>
      </c>
      <c r="AU128" s="271" t="s">
        <v>154</v>
      </c>
      <c r="AV128" s="14" t="s">
        <v>154</v>
      </c>
      <c r="AW128" s="14" t="s">
        <v>33</v>
      </c>
      <c r="AX128" s="14" t="s">
        <v>79</v>
      </c>
      <c r="AY128" s="271" t="s">
        <v>146</v>
      </c>
    </row>
    <row r="129" s="14" customFormat="1">
      <c r="A129" s="14"/>
      <c r="B129" s="261"/>
      <c r="C129" s="262"/>
      <c r="D129" s="252" t="s">
        <v>163</v>
      </c>
      <c r="E129" s="263" t="s">
        <v>1</v>
      </c>
      <c r="F129" s="264" t="s">
        <v>686</v>
      </c>
      <c r="G129" s="262"/>
      <c r="H129" s="265">
        <v>15</v>
      </c>
      <c r="I129" s="266"/>
      <c r="J129" s="262"/>
      <c r="K129" s="262"/>
      <c r="L129" s="267"/>
      <c r="M129" s="268"/>
      <c r="N129" s="269"/>
      <c r="O129" s="269"/>
      <c r="P129" s="269"/>
      <c r="Q129" s="269"/>
      <c r="R129" s="269"/>
      <c r="S129" s="269"/>
      <c r="T129" s="27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71" t="s">
        <v>163</v>
      </c>
      <c r="AU129" s="271" t="s">
        <v>154</v>
      </c>
      <c r="AV129" s="14" t="s">
        <v>154</v>
      </c>
      <c r="AW129" s="14" t="s">
        <v>33</v>
      </c>
      <c r="AX129" s="14" t="s">
        <v>79</v>
      </c>
      <c r="AY129" s="271" t="s">
        <v>146</v>
      </c>
    </row>
    <row r="130" s="14" customFormat="1">
      <c r="A130" s="14"/>
      <c r="B130" s="261"/>
      <c r="C130" s="262"/>
      <c r="D130" s="252" t="s">
        <v>163</v>
      </c>
      <c r="E130" s="263" t="s">
        <v>1</v>
      </c>
      <c r="F130" s="264" t="s">
        <v>687</v>
      </c>
      <c r="G130" s="262"/>
      <c r="H130" s="265">
        <v>26.800000000000001</v>
      </c>
      <c r="I130" s="266"/>
      <c r="J130" s="262"/>
      <c r="K130" s="262"/>
      <c r="L130" s="267"/>
      <c r="M130" s="268"/>
      <c r="N130" s="269"/>
      <c r="O130" s="269"/>
      <c r="P130" s="269"/>
      <c r="Q130" s="269"/>
      <c r="R130" s="269"/>
      <c r="S130" s="269"/>
      <c r="T130" s="27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71" t="s">
        <v>163</v>
      </c>
      <c r="AU130" s="271" t="s">
        <v>154</v>
      </c>
      <c r="AV130" s="14" t="s">
        <v>154</v>
      </c>
      <c r="AW130" s="14" t="s">
        <v>33</v>
      </c>
      <c r="AX130" s="14" t="s">
        <v>79</v>
      </c>
      <c r="AY130" s="271" t="s">
        <v>146</v>
      </c>
    </row>
    <row r="131" s="15" customFormat="1">
      <c r="A131" s="15"/>
      <c r="B131" s="272"/>
      <c r="C131" s="273"/>
      <c r="D131" s="252" t="s">
        <v>163</v>
      </c>
      <c r="E131" s="274" t="s">
        <v>1</v>
      </c>
      <c r="F131" s="275" t="s">
        <v>178</v>
      </c>
      <c r="G131" s="273"/>
      <c r="H131" s="276">
        <v>59.799999999999997</v>
      </c>
      <c r="I131" s="277"/>
      <c r="J131" s="273"/>
      <c r="K131" s="273"/>
      <c r="L131" s="278"/>
      <c r="M131" s="279"/>
      <c r="N131" s="280"/>
      <c r="O131" s="280"/>
      <c r="P131" s="280"/>
      <c r="Q131" s="280"/>
      <c r="R131" s="280"/>
      <c r="S131" s="280"/>
      <c r="T131" s="281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82" t="s">
        <v>163</v>
      </c>
      <c r="AU131" s="282" t="s">
        <v>154</v>
      </c>
      <c r="AV131" s="15" t="s">
        <v>153</v>
      </c>
      <c r="AW131" s="15" t="s">
        <v>33</v>
      </c>
      <c r="AX131" s="15" t="s">
        <v>87</v>
      </c>
      <c r="AY131" s="282" t="s">
        <v>146</v>
      </c>
    </row>
    <row r="132" s="2" customFormat="1" ht="36" customHeight="1">
      <c r="A132" s="38"/>
      <c r="B132" s="39"/>
      <c r="C132" s="236" t="s">
        <v>154</v>
      </c>
      <c r="D132" s="236" t="s">
        <v>149</v>
      </c>
      <c r="E132" s="237" t="s">
        <v>688</v>
      </c>
      <c r="F132" s="238" t="s">
        <v>689</v>
      </c>
      <c r="G132" s="239" t="s">
        <v>152</v>
      </c>
      <c r="H132" s="240">
        <v>60.936</v>
      </c>
      <c r="I132" s="241"/>
      <c r="J132" s="242">
        <f>ROUND(I132*H132,2)</f>
        <v>0</v>
      </c>
      <c r="K132" s="243"/>
      <c r="L132" s="44"/>
      <c r="M132" s="244" t="s">
        <v>1</v>
      </c>
      <c r="N132" s="245" t="s">
        <v>45</v>
      </c>
      <c r="O132" s="91"/>
      <c r="P132" s="246">
        <f>O132*H132</f>
        <v>0</v>
      </c>
      <c r="Q132" s="246">
        <v>0.0064000000000000003</v>
      </c>
      <c r="R132" s="246">
        <f>Q132*H132</f>
        <v>0.38999040000000001</v>
      </c>
      <c r="S132" s="246">
        <v>0</v>
      </c>
      <c r="T132" s="24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48" t="s">
        <v>153</v>
      </c>
      <c r="AT132" s="248" t="s">
        <v>149</v>
      </c>
      <c r="AU132" s="248" t="s">
        <v>154</v>
      </c>
      <c r="AY132" s="17" t="s">
        <v>146</v>
      </c>
      <c r="BE132" s="249">
        <f>IF(N132="základná",J132,0)</f>
        <v>0</v>
      </c>
      <c r="BF132" s="249">
        <f>IF(N132="znížená",J132,0)</f>
        <v>0</v>
      </c>
      <c r="BG132" s="249">
        <f>IF(N132="zákl. prenesená",J132,0)</f>
        <v>0</v>
      </c>
      <c r="BH132" s="249">
        <f>IF(N132="zníž. prenesená",J132,0)</f>
        <v>0</v>
      </c>
      <c r="BI132" s="249">
        <f>IF(N132="nulová",J132,0)</f>
        <v>0</v>
      </c>
      <c r="BJ132" s="17" t="s">
        <v>154</v>
      </c>
      <c r="BK132" s="249">
        <f>ROUND(I132*H132,2)</f>
        <v>0</v>
      </c>
      <c r="BL132" s="17" t="s">
        <v>153</v>
      </c>
      <c r="BM132" s="248" t="s">
        <v>690</v>
      </c>
    </row>
    <row r="133" s="14" customFormat="1">
      <c r="A133" s="14"/>
      <c r="B133" s="261"/>
      <c r="C133" s="262"/>
      <c r="D133" s="252" t="s">
        <v>163</v>
      </c>
      <c r="E133" s="263" t="s">
        <v>1</v>
      </c>
      <c r="F133" s="264" t="s">
        <v>691</v>
      </c>
      <c r="G133" s="262"/>
      <c r="H133" s="265">
        <v>147</v>
      </c>
      <c r="I133" s="266"/>
      <c r="J133" s="262"/>
      <c r="K133" s="262"/>
      <c r="L133" s="267"/>
      <c r="M133" s="268"/>
      <c r="N133" s="269"/>
      <c r="O133" s="269"/>
      <c r="P133" s="269"/>
      <c r="Q133" s="269"/>
      <c r="R133" s="269"/>
      <c r="S133" s="269"/>
      <c r="T133" s="27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71" t="s">
        <v>163</v>
      </c>
      <c r="AU133" s="271" t="s">
        <v>154</v>
      </c>
      <c r="AV133" s="14" t="s">
        <v>154</v>
      </c>
      <c r="AW133" s="14" t="s">
        <v>33</v>
      </c>
      <c r="AX133" s="14" t="s">
        <v>79</v>
      </c>
      <c r="AY133" s="271" t="s">
        <v>146</v>
      </c>
    </row>
    <row r="134" s="14" customFormat="1">
      <c r="A134" s="14"/>
      <c r="B134" s="261"/>
      <c r="C134" s="262"/>
      <c r="D134" s="252" t="s">
        <v>163</v>
      </c>
      <c r="E134" s="263" t="s">
        <v>1</v>
      </c>
      <c r="F134" s="264" t="s">
        <v>692</v>
      </c>
      <c r="G134" s="262"/>
      <c r="H134" s="265">
        <v>554.39999999999998</v>
      </c>
      <c r="I134" s="266"/>
      <c r="J134" s="262"/>
      <c r="K134" s="262"/>
      <c r="L134" s="267"/>
      <c r="M134" s="268"/>
      <c r="N134" s="269"/>
      <c r="O134" s="269"/>
      <c r="P134" s="269"/>
      <c r="Q134" s="269"/>
      <c r="R134" s="269"/>
      <c r="S134" s="269"/>
      <c r="T134" s="27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71" t="s">
        <v>163</v>
      </c>
      <c r="AU134" s="271" t="s">
        <v>154</v>
      </c>
      <c r="AV134" s="14" t="s">
        <v>154</v>
      </c>
      <c r="AW134" s="14" t="s">
        <v>33</v>
      </c>
      <c r="AX134" s="14" t="s">
        <v>79</v>
      </c>
      <c r="AY134" s="271" t="s">
        <v>146</v>
      </c>
    </row>
    <row r="135" s="14" customFormat="1">
      <c r="A135" s="14"/>
      <c r="B135" s="261"/>
      <c r="C135" s="262"/>
      <c r="D135" s="252" t="s">
        <v>163</v>
      </c>
      <c r="E135" s="263" t="s">
        <v>1</v>
      </c>
      <c r="F135" s="264" t="s">
        <v>693</v>
      </c>
      <c r="G135" s="262"/>
      <c r="H135" s="265">
        <v>-92.040000000000006</v>
      </c>
      <c r="I135" s="266"/>
      <c r="J135" s="262"/>
      <c r="K135" s="262"/>
      <c r="L135" s="267"/>
      <c r="M135" s="268"/>
      <c r="N135" s="269"/>
      <c r="O135" s="269"/>
      <c r="P135" s="269"/>
      <c r="Q135" s="269"/>
      <c r="R135" s="269"/>
      <c r="S135" s="269"/>
      <c r="T135" s="27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71" t="s">
        <v>163</v>
      </c>
      <c r="AU135" s="271" t="s">
        <v>154</v>
      </c>
      <c r="AV135" s="14" t="s">
        <v>154</v>
      </c>
      <c r="AW135" s="14" t="s">
        <v>33</v>
      </c>
      <c r="AX135" s="14" t="s">
        <v>79</v>
      </c>
      <c r="AY135" s="271" t="s">
        <v>146</v>
      </c>
    </row>
    <row r="136" s="15" customFormat="1">
      <c r="A136" s="15"/>
      <c r="B136" s="272"/>
      <c r="C136" s="273"/>
      <c r="D136" s="252" t="s">
        <v>163</v>
      </c>
      <c r="E136" s="274" t="s">
        <v>1</v>
      </c>
      <c r="F136" s="275" t="s">
        <v>178</v>
      </c>
      <c r="G136" s="273"/>
      <c r="H136" s="276">
        <v>609.36000000000001</v>
      </c>
      <c r="I136" s="277"/>
      <c r="J136" s="273"/>
      <c r="K136" s="273"/>
      <c r="L136" s="278"/>
      <c r="M136" s="279"/>
      <c r="N136" s="280"/>
      <c r="O136" s="280"/>
      <c r="P136" s="280"/>
      <c r="Q136" s="280"/>
      <c r="R136" s="280"/>
      <c r="S136" s="280"/>
      <c r="T136" s="281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82" t="s">
        <v>163</v>
      </c>
      <c r="AU136" s="282" t="s">
        <v>154</v>
      </c>
      <c r="AV136" s="15" t="s">
        <v>153</v>
      </c>
      <c r="AW136" s="15" t="s">
        <v>33</v>
      </c>
      <c r="AX136" s="15" t="s">
        <v>87</v>
      </c>
      <c r="AY136" s="282" t="s">
        <v>146</v>
      </c>
    </row>
    <row r="137" s="14" customFormat="1">
      <c r="A137" s="14"/>
      <c r="B137" s="261"/>
      <c r="C137" s="262"/>
      <c r="D137" s="252" t="s">
        <v>163</v>
      </c>
      <c r="E137" s="262"/>
      <c r="F137" s="264" t="s">
        <v>694</v>
      </c>
      <c r="G137" s="262"/>
      <c r="H137" s="265">
        <v>60.936</v>
      </c>
      <c r="I137" s="266"/>
      <c r="J137" s="262"/>
      <c r="K137" s="262"/>
      <c r="L137" s="267"/>
      <c r="M137" s="268"/>
      <c r="N137" s="269"/>
      <c r="O137" s="269"/>
      <c r="P137" s="269"/>
      <c r="Q137" s="269"/>
      <c r="R137" s="269"/>
      <c r="S137" s="269"/>
      <c r="T137" s="27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71" t="s">
        <v>163</v>
      </c>
      <c r="AU137" s="271" t="s">
        <v>154</v>
      </c>
      <c r="AV137" s="14" t="s">
        <v>154</v>
      </c>
      <c r="AW137" s="14" t="s">
        <v>4</v>
      </c>
      <c r="AX137" s="14" t="s">
        <v>87</v>
      </c>
      <c r="AY137" s="271" t="s">
        <v>146</v>
      </c>
    </row>
    <row r="138" s="2" customFormat="1" ht="24" customHeight="1">
      <c r="A138" s="38"/>
      <c r="B138" s="39"/>
      <c r="C138" s="236" t="s">
        <v>159</v>
      </c>
      <c r="D138" s="236" t="s">
        <v>149</v>
      </c>
      <c r="E138" s="237" t="s">
        <v>695</v>
      </c>
      <c r="F138" s="238" t="s">
        <v>696</v>
      </c>
      <c r="G138" s="239" t="s">
        <v>152</v>
      </c>
      <c r="H138" s="240">
        <v>59.799999999999997</v>
      </c>
      <c r="I138" s="241"/>
      <c r="J138" s="242">
        <f>ROUND(I138*H138,2)</f>
        <v>0</v>
      </c>
      <c r="K138" s="243"/>
      <c r="L138" s="44"/>
      <c r="M138" s="244" t="s">
        <v>1</v>
      </c>
      <c r="N138" s="245" t="s">
        <v>45</v>
      </c>
      <c r="O138" s="91"/>
      <c r="P138" s="246">
        <f>O138*H138</f>
        <v>0</v>
      </c>
      <c r="Q138" s="246">
        <v>0.02223</v>
      </c>
      <c r="R138" s="246">
        <f>Q138*H138</f>
        <v>1.3293539999999999</v>
      </c>
      <c r="S138" s="246">
        <v>0</v>
      </c>
      <c r="T138" s="24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48" t="s">
        <v>153</v>
      </c>
      <c r="AT138" s="248" t="s">
        <v>149</v>
      </c>
      <c r="AU138" s="248" t="s">
        <v>154</v>
      </c>
      <c r="AY138" s="17" t="s">
        <v>146</v>
      </c>
      <c r="BE138" s="249">
        <f>IF(N138="základná",J138,0)</f>
        <v>0</v>
      </c>
      <c r="BF138" s="249">
        <f>IF(N138="znížená",J138,0)</f>
        <v>0</v>
      </c>
      <c r="BG138" s="249">
        <f>IF(N138="zákl. prenesená",J138,0)</f>
        <v>0</v>
      </c>
      <c r="BH138" s="249">
        <f>IF(N138="zníž. prenesená",J138,0)</f>
        <v>0</v>
      </c>
      <c r="BI138" s="249">
        <f>IF(N138="nulová",J138,0)</f>
        <v>0</v>
      </c>
      <c r="BJ138" s="17" t="s">
        <v>154</v>
      </c>
      <c r="BK138" s="249">
        <f>ROUND(I138*H138,2)</f>
        <v>0</v>
      </c>
      <c r="BL138" s="17" t="s">
        <v>153</v>
      </c>
      <c r="BM138" s="248" t="s">
        <v>697</v>
      </c>
    </row>
    <row r="139" s="14" customFormat="1">
      <c r="A139" s="14"/>
      <c r="B139" s="261"/>
      <c r="C139" s="262"/>
      <c r="D139" s="252" t="s">
        <v>163</v>
      </c>
      <c r="E139" s="263" t="s">
        <v>1</v>
      </c>
      <c r="F139" s="264" t="s">
        <v>685</v>
      </c>
      <c r="G139" s="262"/>
      <c r="H139" s="265">
        <v>18</v>
      </c>
      <c r="I139" s="266"/>
      <c r="J139" s="262"/>
      <c r="K139" s="262"/>
      <c r="L139" s="267"/>
      <c r="M139" s="268"/>
      <c r="N139" s="269"/>
      <c r="O139" s="269"/>
      <c r="P139" s="269"/>
      <c r="Q139" s="269"/>
      <c r="R139" s="269"/>
      <c r="S139" s="269"/>
      <c r="T139" s="27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71" t="s">
        <v>163</v>
      </c>
      <c r="AU139" s="271" t="s">
        <v>154</v>
      </c>
      <c r="AV139" s="14" t="s">
        <v>154</v>
      </c>
      <c r="AW139" s="14" t="s">
        <v>33</v>
      </c>
      <c r="AX139" s="14" t="s">
        <v>79</v>
      </c>
      <c r="AY139" s="271" t="s">
        <v>146</v>
      </c>
    </row>
    <row r="140" s="14" customFormat="1">
      <c r="A140" s="14"/>
      <c r="B140" s="261"/>
      <c r="C140" s="262"/>
      <c r="D140" s="252" t="s">
        <v>163</v>
      </c>
      <c r="E140" s="263" t="s">
        <v>1</v>
      </c>
      <c r="F140" s="264" t="s">
        <v>686</v>
      </c>
      <c r="G140" s="262"/>
      <c r="H140" s="265">
        <v>15</v>
      </c>
      <c r="I140" s="266"/>
      <c r="J140" s="262"/>
      <c r="K140" s="262"/>
      <c r="L140" s="267"/>
      <c r="M140" s="268"/>
      <c r="N140" s="269"/>
      <c r="O140" s="269"/>
      <c r="P140" s="269"/>
      <c r="Q140" s="269"/>
      <c r="R140" s="269"/>
      <c r="S140" s="269"/>
      <c r="T140" s="27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71" t="s">
        <v>163</v>
      </c>
      <c r="AU140" s="271" t="s">
        <v>154</v>
      </c>
      <c r="AV140" s="14" t="s">
        <v>154</v>
      </c>
      <c r="AW140" s="14" t="s">
        <v>33</v>
      </c>
      <c r="AX140" s="14" t="s">
        <v>79</v>
      </c>
      <c r="AY140" s="271" t="s">
        <v>146</v>
      </c>
    </row>
    <row r="141" s="14" customFormat="1">
      <c r="A141" s="14"/>
      <c r="B141" s="261"/>
      <c r="C141" s="262"/>
      <c r="D141" s="252" t="s">
        <v>163</v>
      </c>
      <c r="E141" s="263" t="s">
        <v>1</v>
      </c>
      <c r="F141" s="264" t="s">
        <v>687</v>
      </c>
      <c r="G141" s="262"/>
      <c r="H141" s="265">
        <v>26.800000000000001</v>
      </c>
      <c r="I141" s="266"/>
      <c r="J141" s="262"/>
      <c r="K141" s="262"/>
      <c r="L141" s="267"/>
      <c r="M141" s="268"/>
      <c r="N141" s="269"/>
      <c r="O141" s="269"/>
      <c r="P141" s="269"/>
      <c r="Q141" s="269"/>
      <c r="R141" s="269"/>
      <c r="S141" s="269"/>
      <c r="T141" s="27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71" t="s">
        <v>163</v>
      </c>
      <c r="AU141" s="271" t="s">
        <v>154</v>
      </c>
      <c r="AV141" s="14" t="s">
        <v>154</v>
      </c>
      <c r="AW141" s="14" t="s">
        <v>33</v>
      </c>
      <c r="AX141" s="14" t="s">
        <v>79</v>
      </c>
      <c r="AY141" s="271" t="s">
        <v>146</v>
      </c>
    </row>
    <row r="142" s="15" customFormat="1">
      <c r="A142" s="15"/>
      <c r="B142" s="272"/>
      <c r="C142" s="273"/>
      <c r="D142" s="252" t="s">
        <v>163</v>
      </c>
      <c r="E142" s="274" t="s">
        <v>1</v>
      </c>
      <c r="F142" s="275" t="s">
        <v>178</v>
      </c>
      <c r="G142" s="273"/>
      <c r="H142" s="276">
        <v>59.799999999999997</v>
      </c>
      <c r="I142" s="277"/>
      <c r="J142" s="273"/>
      <c r="K142" s="273"/>
      <c r="L142" s="278"/>
      <c r="M142" s="279"/>
      <c r="N142" s="280"/>
      <c r="O142" s="280"/>
      <c r="P142" s="280"/>
      <c r="Q142" s="280"/>
      <c r="R142" s="280"/>
      <c r="S142" s="280"/>
      <c r="T142" s="281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82" t="s">
        <v>163</v>
      </c>
      <c r="AU142" s="282" t="s">
        <v>154</v>
      </c>
      <c r="AV142" s="15" t="s">
        <v>153</v>
      </c>
      <c r="AW142" s="15" t="s">
        <v>33</v>
      </c>
      <c r="AX142" s="15" t="s">
        <v>87</v>
      </c>
      <c r="AY142" s="282" t="s">
        <v>146</v>
      </c>
    </row>
    <row r="143" s="2" customFormat="1" ht="24" customHeight="1">
      <c r="A143" s="38"/>
      <c r="B143" s="39"/>
      <c r="C143" s="236" t="s">
        <v>153</v>
      </c>
      <c r="D143" s="236" t="s">
        <v>149</v>
      </c>
      <c r="E143" s="237" t="s">
        <v>698</v>
      </c>
      <c r="F143" s="238" t="s">
        <v>699</v>
      </c>
      <c r="G143" s="239" t="s">
        <v>152</v>
      </c>
      <c r="H143" s="240">
        <v>59.799999999999997</v>
      </c>
      <c r="I143" s="241"/>
      <c r="J143" s="242">
        <f>ROUND(I143*H143,2)</f>
        <v>0</v>
      </c>
      <c r="K143" s="243"/>
      <c r="L143" s="44"/>
      <c r="M143" s="244" t="s">
        <v>1</v>
      </c>
      <c r="N143" s="245" t="s">
        <v>45</v>
      </c>
      <c r="O143" s="91"/>
      <c r="P143" s="246">
        <f>O143*H143</f>
        <v>0</v>
      </c>
      <c r="Q143" s="246">
        <v>0.0030200000000000001</v>
      </c>
      <c r="R143" s="246">
        <f>Q143*H143</f>
        <v>0.18059600000000001</v>
      </c>
      <c r="S143" s="246">
        <v>0</v>
      </c>
      <c r="T143" s="24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48" t="s">
        <v>153</v>
      </c>
      <c r="AT143" s="248" t="s">
        <v>149</v>
      </c>
      <c r="AU143" s="248" t="s">
        <v>154</v>
      </c>
      <c r="AY143" s="17" t="s">
        <v>146</v>
      </c>
      <c r="BE143" s="249">
        <f>IF(N143="základná",J143,0)</f>
        <v>0</v>
      </c>
      <c r="BF143" s="249">
        <f>IF(N143="znížená",J143,0)</f>
        <v>0</v>
      </c>
      <c r="BG143" s="249">
        <f>IF(N143="zákl. prenesená",J143,0)</f>
        <v>0</v>
      </c>
      <c r="BH143" s="249">
        <f>IF(N143="zníž. prenesená",J143,0)</f>
        <v>0</v>
      </c>
      <c r="BI143" s="249">
        <f>IF(N143="nulová",J143,0)</f>
        <v>0</v>
      </c>
      <c r="BJ143" s="17" t="s">
        <v>154</v>
      </c>
      <c r="BK143" s="249">
        <f>ROUND(I143*H143,2)</f>
        <v>0</v>
      </c>
      <c r="BL143" s="17" t="s">
        <v>153</v>
      </c>
      <c r="BM143" s="248" t="s">
        <v>700</v>
      </c>
    </row>
    <row r="144" s="14" customFormat="1">
      <c r="A144" s="14"/>
      <c r="B144" s="261"/>
      <c r="C144" s="262"/>
      <c r="D144" s="252" t="s">
        <v>163</v>
      </c>
      <c r="E144" s="263" t="s">
        <v>1</v>
      </c>
      <c r="F144" s="264" t="s">
        <v>685</v>
      </c>
      <c r="G144" s="262"/>
      <c r="H144" s="265">
        <v>18</v>
      </c>
      <c r="I144" s="266"/>
      <c r="J144" s="262"/>
      <c r="K144" s="262"/>
      <c r="L144" s="267"/>
      <c r="M144" s="268"/>
      <c r="N144" s="269"/>
      <c r="O144" s="269"/>
      <c r="P144" s="269"/>
      <c r="Q144" s="269"/>
      <c r="R144" s="269"/>
      <c r="S144" s="269"/>
      <c r="T144" s="27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71" t="s">
        <v>163</v>
      </c>
      <c r="AU144" s="271" t="s">
        <v>154</v>
      </c>
      <c r="AV144" s="14" t="s">
        <v>154</v>
      </c>
      <c r="AW144" s="14" t="s">
        <v>33</v>
      </c>
      <c r="AX144" s="14" t="s">
        <v>79</v>
      </c>
      <c r="AY144" s="271" t="s">
        <v>146</v>
      </c>
    </row>
    <row r="145" s="14" customFormat="1">
      <c r="A145" s="14"/>
      <c r="B145" s="261"/>
      <c r="C145" s="262"/>
      <c r="D145" s="252" t="s">
        <v>163</v>
      </c>
      <c r="E145" s="263" t="s">
        <v>1</v>
      </c>
      <c r="F145" s="264" t="s">
        <v>686</v>
      </c>
      <c r="G145" s="262"/>
      <c r="H145" s="265">
        <v>15</v>
      </c>
      <c r="I145" s="266"/>
      <c r="J145" s="262"/>
      <c r="K145" s="262"/>
      <c r="L145" s="267"/>
      <c r="M145" s="268"/>
      <c r="N145" s="269"/>
      <c r="O145" s="269"/>
      <c r="P145" s="269"/>
      <c r="Q145" s="269"/>
      <c r="R145" s="269"/>
      <c r="S145" s="269"/>
      <c r="T145" s="27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71" t="s">
        <v>163</v>
      </c>
      <c r="AU145" s="271" t="s">
        <v>154</v>
      </c>
      <c r="AV145" s="14" t="s">
        <v>154</v>
      </c>
      <c r="AW145" s="14" t="s">
        <v>33</v>
      </c>
      <c r="AX145" s="14" t="s">
        <v>79</v>
      </c>
      <c r="AY145" s="271" t="s">
        <v>146</v>
      </c>
    </row>
    <row r="146" s="14" customFormat="1">
      <c r="A146" s="14"/>
      <c r="B146" s="261"/>
      <c r="C146" s="262"/>
      <c r="D146" s="252" t="s">
        <v>163</v>
      </c>
      <c r="E146" s="263" t="s">
        <v>1</v>
      </c>
      <c r="F146" s="264" t="s">
        <v>687</v>
      </c>
      <c r="G146" s="262"/>
      <c r="H146" s="265">
        <v>26.800000000000001</v>
      </c>
      <c r="I146" s="266"/>
      <c r="J146" s="262"/>
      <c r="K146" s="262"/>
      <c r="L146" s="267"/>
      <c r="M146" s="268"/>
      <c r="N146" s="269"/>
      <c r="O146" s="269"/>
      <c r="P146" s="269"/>
      <c r="Q146" s="269"/>
      <c r="R146" s="269"/>
      <c r="S146" s="269"/>
      <c r="T146" s="27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71" t="s">
        <v>163</v>
      </c>
      <c r="AU146" s="271" t="s">
        <v>154</v>
      </c>
      <c r="AV146" s="14" t="s">
        <v>154</v>
      </c>
      <c r="AW146" s="14" t="s">
        <v>33</v>
      </c>
      <c r="AX146" s="14" t="s">
        <v>79</v>
      </c>
      <c r="AY146" s="271" t="s">
        <v>146</v>
      </c>
    </row>
    <row r="147" s="15" customFormat="1">
      <c r="A147" s="15"/>
      <c r="B147" s="272"/>
      <c r="C147" s="273"/>
      <c r="D147" s="252" t="s">
        <v>163</v>
      </c>
      <c r="E147" s="274" t="s">
        <v>1</v>
      </c>
      <c r="F147" s="275" t="s">
        <v>178</v>
      </c>
      <c r="G147" s="273"/>
      <c r="H147" s="276">
        <v>59.799999999999997</v>
      </c>
      <c r="I147" s="277"/>
      <c r="J147" s="273"/>
      <c r="K147" s="273"/>
      <c r="L147" s="278"/>
      <c r="M147" s="279"/>
      <c r="N147" s="280"/>
      <c r="O147" s="280"/>
      <c r="P147" s="280"/>
      <c r="Q147" s="280"/>
      <c r="R147" s="280"/>
      <c r="S147" s="280"/>
      <c r="T147" s="281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82" t="s">
        <v>163</v>
      </c>
      <c r="AU147" s="282" t="s">
        <v>154</v>
      </c>
      <c r="AV147" s="15" t="s">
        <v>153</v>
      </c>
      <c r="AW147" s="15" t="s">
        <v>33</v>
      </c>
      <c r="AX147" s="15" t="s">
        <v>87</v>
      </c>
      <c r="AY147" s="282" t="s">
        <v>146</v>
      </c>
    </row>
    <row r="148" s="12" customFormat="1" ht="22.8" customHeight="1">
      <c r="A148" s="12"/>
      <c r="B148" s="220"/>
      <c r="C148" s="221"/>
      <c r="D148" s="222" t="s">
        <v>78</v>
      </c>
      <c r="E148" s="234" t="s">
        <v>200</v>
      </c>
      <c r="F148" s="234" t="s">
        <v>291</v>
      </c>
      <c r="G148" s="221"/>
      <c r="H148" s="221"/>
      <c r="I148" s="224"/>
      <c r="J148" s="235">
        <f>BK148</f>
        <v>0</v>
      </c>
      <c r="K148" s="221"/>
      <c r="L148" s="226"/>
      <c r="M148" s="227"/>
      <c r="N148" s="228"/>
      <c r="O148" s="228"/>
      <c r="P148" s="229">
        <f>SUM(P149:P170)</f>
        <v>0</v>
      </c>
      <c r="Q148" s="228"/>
      <c r="R148" s="229">
        <f>SUM(R149:R170)</f>
        <v>0.83175959999999993</v>
      </c>
      <c r="S148" s="228"/>
      <c r="T148" s="230">
        <f>SUM(T149:T170)</f>
        <v>6.5648000000000009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31" t="s">
        <v>87</v>
      </c>
      <c r="AT148" s="232" t="s">
        <v>78</v>
      </c>
      <c r="AU148" s="232" t="s">
        <v>87</v>
      </c>
      <c r="AY148" s="231" t="s">
        <v>146</v>
      </c>
      <c r="BK148" s="233">
        <f>SUM(BK149:BK170)</f>
        <v>0</v>
      </c>
    </row>
    <row r="149" s="2" customFormat="1" ht="24" customHeight="1">
      <c r="A149" s="38"/>
      <c r="B149" s="39"/>
      <c r="C149" s="236" t="s">
        <v>182</v>
      </c>
      <c r="D149" s="236" t="s">
        <v>149</v>
      </c>
      <c r="E149" s="237" t="s">
        <v>309</v>
      </c>
      <c r="F149" s="238" t="s">
        <v>310</v>
      </c>
      <c r="G149" s="239" t="s">
        <v>152</v>
      </c>
      <c r="H149" s="240">
        <v>429.38</v>
      </c>
      <c r="I149" s="241"/>
      <c r="J149" s="242">
        <f>ROUND(I149*H149,2)</f>
        <v>0</v>
      </c>
      <c r="K149" s="243"/>
      <c r="L149" s="44"/>
      <c r="M149" s="244" t="s">
        <v>1</v>
      </c>
      <c r="N149" s="245" t="s">
        <v>45</v>
      </c>
      <c r="O149" s="91"/>
      <c r="P149" s="246">
        <f>O149*H149</f>
        <v>0</v>
      </c>
      <c r="Q149" s="246">
        <v>0.0019200000000000001</v>
      </c>
      <c r="R149" s="246">
        <f>Q149*H149</f>
        <v>0.82440959999999996</v>
      </c>
      <c r="S149" s="246">
        <v>0</v>
      </c>
      <c r="T149" s="24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48" t="s">
        <v>153</v>
      </c>
      <c r="AT149" s="248" t="s">
        <v>149</v>
      </c>
      <c r="AU149" s="248" t="s">
        <v>154</v>
      </c>
      <c r="AY149" s="17" t="s">
        <v>146</v>
      </c>
      <c r="BE149" s="249">
        <f>IF(N149="základná",J149,0)</f>
        <v>0</v>
      </c>
      <c r="BF149" s="249">
        <f>IF(N149="znížená",J149,0)</f>
        <v>0</v>
      </c>
      <c r="BG149" s="249">
        <f>IF(N149="zákl. prenesená",J149,0)</f>
        <v>0</v>
      </c>
      <c r="BH149" s="249">
        <f>IF(N149="zníž. prenesená",J149,0)</f>
        <v>0</v>
      </c>
      <c r="BI149" s="249">
        <f>IF(N149="nulová",J149,0)</f>
        <v>0</v>
      </c>
      <c r="BJ149" s="17" t="s">
        <v>154</v>
      </c>
      <c r="BK149" s="249">
        <f>ROUND(I149*H149,2)</f>
        <v>0</v>
      </c>
      <c r="BL149" s="17" t="s">
        <v>153</v>
      </c>
      <c r="BM149" s="248" t="s">
        <v>701</v>
      </c>
    </row>
    <row r="150" s="14" customFormat="1">
      <c r="A150" s="14"/>
      <c r="B150" s="261"/>
      <c r="C150" s="262"/>
      <c r="D150" s="252" t="s">
        <v>163</v>
      </c>
      <c r="E150" s="263" t="s">
        <v>1</v>
      </c>
      <c r="F150" s="264" t="s">
        <v>702</v>
      </c>
      <c r="G150" s="262"/>
      <c r="H150" s="265">
        <v>391.88</v>
      </c>
      <c r="I150" s="266"/>
      <c r="J150" s="262"/>
      <c r="K150" s="262"/>
      <c r="L150" s="267"/>
      <c r="M150" s="268"/>
      <c r="N150" s="269"/>
      <c r="O150" s="269"/>
      <c r="P150" s="269"/>
      <c r="Q150" s="269"/>
      <c r="R150" s="269"/>
      <c r="S150" s="269"/>
      <c r="T150" s="27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71" t="s">
        <v>163</v>
      </c>
      <c r="AU150" s="271" t="s">
        <v>154</v>
      </c>
      <c r="AV150" s="14" t="s">
        <v>154</v>
      </c>
      <c r="AW150" s="14" t="s">
        <v>33</v>
      </c>
      <c r="AX150" s="14" t="s">
        <v>79</v>
      </c>
      <c r="AY150" s="271" t="s">
        <v>146</v>
      </c>
    </row>
    <row r="151" s="14" customFormat="1">
      <c r="A151" s="14"/>
      <c r="B151" s="261"/>
      <c r="C151" s="262"/>
      <c r="D151" s="252" t="s">
        <v>163</v>
      </c>
      <c r="E151" s="263" t="s">
        <v>1</v>
      </c>
      <c r="F151" s="264" t="s">
        <v>703</v>
      </c>
      <c r="G151" s="262"/>
      <c r="H151" s="265">
        <v>37.5</v>
      </c>
      <c r="I151" s="266"/>
      <c r="J151" s="262"/>
      <c r="K151" s="262"/>
      <c r="L151" s="267"/>
      <c r="M151" s="268"/>
      <c r="N151" s="269"/>
      <c r="O151" s="269"/>
      <c r="P151" s="269"/>
      <c r="Q151" s="269"/>
      <c r="R151" s="269"/>
      <c r="S151" s="269"/>
      <c r="T151" s="270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71" t="s">
        <v>163</v>
      </c>
      <c r="AU151" s="271" t="s">
        <v>154</v>
      </c>
      <c r="AV151" s="14" t="s">
        <v>154</v>
      </c>
      <c r="AW151" s="14" t="s">
        <v>33</v>
      </c>
      <c r="AX151" s="14" t="s">
        <v>79</v>
      </c>
      <c r="AY151" s="271" t="s">
        <v>146</v>
      </c>
    </row>
    <row r="152" s="15" customFormat="1">
      <c r="A152" s="15"/>
      <c r="B152" s="272"/>
      <c r="C152" s="273"/>
      <c r="D152" s="252" t="s">
        <v>163</v>
      </c>
      <c r="E152" s="274" t="s">
        <v>1</v>
      </c>
      <c r="F152" s="275" t="s">
        <v>178</v>
      </c>
      <c r="G152" s="273"/>
      <c r="H152" s="276">
        <v>429.38</v>
      </c>
      <c r="I152" s="277"/>
      <c r="J152" s="273"/>
      <c r="K152" s="273"/>
      <c r="L152" s="278"/>
      <c r="M152" s="279"/>
      <c r="N152" s="280"/>
      <c r="O152" s="280"/>
      <c r="P152" s="280"/>
      <c r="Q152" s="280"/>
      <c r="R152" s="280"/>
      <c r="S152" s="280"/>
      <c r="T152" s="281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82" t="s">
        <v>163</v>
      </c>
      <c r="AU152" s="282" t="s">
        <v>154</v>
      </c>
      <c r="AV152" s="15" t="s">
        <v>153</v>
      </c>
      <c r="AW152" s="15" t="s">
        <v>33</v>
      </c>
      <c r="AX152" s="15" t="s">
        <v>87</v>
      </c>
      <c r="AY152" s="282" t="s">
        <v>146</v>
      </c>
    </row>
    <row r="153" s="2" customFormat="1" ht="16.5" customHeight="1">
      <c r="A153" s="38"/>
      <c r="B153" s="39"/>
      <c r="C153" s="236" t="s">
        <v>147</v>
      </c>
      <c r="D153" s="236" t="s">
        <v>149</v>
      </c>
      <c r="E153" s="237" t="s">
        <v>704</v>
      </c>
      <c r="F153" s="238" t="s">
        <v>705</v>
      </c>
      <c r="G153" s="239" t="s">
        <v>152</v>
      </c>
      <c r="H153" s="240">
        <v>147</v>
      </c>
      <c r="I153" s="241"/>
      <c r="J153" s="242">
        <f>ROUND(I153*H153,2)</f>
        <v>0</v>
      </c>
      <c r="K153" s="243"/>
      <c r="L153" s="44"/>
      <c r="M153" s="244" t="s">
        <v>1</v>
      </c>
      <c r="N153" s="245" t="s">
        <v>45</v>
      </c>
      <c r="O153" s="91"/>
      <c r="P153" s="246">
        <f>O153*H153</f>
        <v>0</v>
      </c>
      <c r="Q153" s="246">
        <v>5.0000000000000002E-05</v>
      </c>
      <c r="R153" s="246">
        <f>Q153*H153</f>
        <v>0.0073500000000000006</v>
      </c>
      <c r="S153" s="246">
        <v>0</v>
      </c>
      <c r="T153" s="24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48" t="s">
        <v>153</v>
      </c>
      <c r="AT153" s="248" t="s">
        <v>149</v>
      </c>
      <c r="AU153" s="248" t="s">
        <v>154</v>
      </c>
      <c r="AY153" s="17" t="s">
        <v>146</v>
      </c>
      <c r="BE153" s="249">
        <f>IF(N153="základná",J153,0)</f>
        <v>0</v>
      </c>
      <c r="BF153" s="249">
        <f>IF(N153="znížená",J153,0)</f>
        <v>0</v>
      </c>
      <c r="BG153" s="249">
        <f>IF(N153="zákl. prenesená",J153,0)</f>
        <v>0</v>
      </c>
      <c r="BH153" s="249">
        <f>IF(N153="zníž. prenesená",J153,0)</f>
        <v>0</v>
      </c>
      <c r="BI153" s="249">
        <f>IF(N153="nulová",J153,0)</f>
        <v>0</v>
      </c>
      <c r="BJ153" s="17" t="s">
        <v>154</v>
      </c>
      <c r="BK153" s="249">
        <f>ROUND(I153*H153,2)</f>
        <v>0</v>
      </c>
      <c r="BL153" s="17" t="s">
        <v>153</v>
      </c>
      <c r="BM153" s="248" t="s">
        <v>706</v>
      </c>
    </row>
    <row r="154" s="14" customFormat="1">
      <c r="A154" s="14"/>
      <c r="B154" s="261"/>
      <c r="C154" s="262"/>
      <c r="D154" s="252" t="s">
        <v>163</v>
      </c>
      <c r="E154" s="263" t="s">
        <v>1</v>
      </c>
      <c r="F154" s="264" t="s">
        <v>691</v>
      </c>
      <c r="G154" s="262"/>
      <c r="H154" s="265">
        <v>147</v>
      </c>
      <c r="I154" s="266"/>
      <c r="J154" s="262"/>
      <c r="K154" s="262"/>
      <c r="L154" s="267"/>
      <c r="M154" s="268"/>
      <c r="N154" s="269"/>
      <c r="O154" s="269"/>
      <c r="P154" s="269"/>
      <c r="Q154" s="269"/>
      <c r="R154" s="269"/>
      <c r="S154" s="269"/>
      <c r="T154" s="27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71" t="s">
        <v>163</v>
      </c>
      <c r="AU154" s="271" t="s">
        <v>154</v>
      </c>
      <c r="AV154" s="14" t="s">
        <v>154</v>
      </c>
      <c r="AW154" s="14" t="s">
        <v>33</v>
      </c>
      <c r="AX154" s="14" t="s">
        <v>79</v>
      </c>
      <c r="AY154" s="271" t="s">
        <v>146</v>
      </c>
    </row>
    <row r="155" s="15" customFormat="1">
      <c r="A155" s="15"/>
      <c r="B155" s="272"/>
      <c r="C155" s="273"/>
      <c r="D155" s="252" t="s">
        <v>163</v>
      </c>
      <c r="E155" s="274" t="s">
        <v>1</v>
      </c>
      <c r="F155" s="275" t="s">
        <v>178</v>
      </c>
      <c r="G155" s="273"/>
      <c r="H155" s="276">
        <v>147</v>
      </c>
      <c r="I155" s="277"/>
      <c r="J155" s="273"/>
      <c r="K155" s="273"/>
      <c r="L155" s="278"/>
      <c r="M155" s="279"/>
      <c r="N155" s="280"/>
      <c r="O155" s="280"/>
      <c r="P155" s="280"/>
      <c r="Q155" s="280"/>
      <c r="R155" s="280"/>
      <c r="S155" s="280"/>
      <c r="T155" s="281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82" t="s">
        <v>163</v>
      </c>
      <c r="AU155" s="282" t="s">
        <v>154</v>
      </c>
      <c r="AV155" s="15" t="s">
        <v>153</v>
      </c>
      <c r="AW155" s="15" t="s">
        <v>33</v>
      </c>
      <c r="AX155" s="15" t="s">
        <v>87</v>
      </c>
      <c r="AY155" s="282" t="s">
        <v>146</v>
      </c>
    </row>
    <row r="156" s="2" customFormat="1" ht="36" customHeight="1">
      <c r="A156" s="38"/>
      <c r="B156" s="39"/>
      <c r="C156" s="236" t="s">
        <v>190</v>
      </c>
      <c r="D156" s="236" t="s">
        <v>149</v>
      </c>
      <c r="E156" s="237" t="s">
        <v>707</v>
      </c>
      <c r="F156" s="238" t="s">
        <v>708</v>
      </c>
      <c r="G156" s="239" t="s">
        <v>538</v>
      </c>
      <c r="H156" s="240">
        <v>2.984</v>
      </c>
      <c r="I156" s="241"/>
      <c r="J156" s="242">
        <f>ROUND(I156*H156,2)</f>
        <v>0</v>
      </c>
      <c r="K156" s="243"/>
      <c r="L156" s="44"/>
      <c r="M156" s="244" t="s">
        <v>1</v>
      </c>
      <c r="N156" s="245" t="s">
        <v>45</v>
      </c>
      <c r="O156" s="91"/>
      <c r="P156" s="246">
        <f>O156*H156</f>
        <v>0</v>
      </c>
      <c r="Q156" s="246">
        <v>0</v>
      </c>
      <c r="R156" s="246">
        <f>Q156*H156</f>
        <v>0</v>
      </c>
      <c r="S156" s="246">
        <v>2.2000000000000002</v>
      </c>
      <c r="T156" s="247">
        <f>S156*H156</f>
        <v>6.5648000000000009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48" t="s">
        <v>153</v>
      </c>
      <c r="AT156" s="248" t="s">
        <v>149</v>
      </c>
      <c r="AU156" s="248" t="s">
        <v>154</v>
      </c>
      <c r="AY156" s="17" t="s">
        <v>146</v>
      </c>
      <c r="BE156" s="249">
        <f>IF(N156="základná",J156,0)</f>
        <v>0</v>
      </c>
      <c r="BF156" s="249">
        <f>IF(N156="znížená",J156,0)</f>
        <v>0</v>
      </c>
      <c r="BG156" s="249">
        <f>IF(N156="zákl. prenesená",J156,0)</f>
        <v>0</v>
      </c>
      <c r="BH156" s="249">
        <f>IF(N156="zníž. prenesená",J156,0)</f>
        <v>0</v>
      </c>
      <c r="BI156" s="249">
        <f>IF(N156="nulová",J156,0)</f>
        <v>0</v>
      </c>
      <c r="BJ156" s="17" t="s">
        <v>154</v>
      </c>
      <c r="BK156" s="249">
        <f>ROUND(I156*H156,2)</f>
        <v>0</v>
      </c>
      <c r="BL156" s="17" t="s">
        <v>153</v>
      </c>
      <c r="BM156" s="248" t="s">
        <v>709</v>
      </c>
    </row>
    <row r="157" s="14" customFormat="1">
      <c r="A157" s="14"/>
      <c r="B157" s="261"/>
      <c r="C157" s="262"/>
      <c r="D157" s="252" t="s">
        <v>163</v>
      </c>
      <c r="E157" s="263" t="s">
        <v>1</v>
      </c>
      <c r="F157" s="264" t="s">
        <v>710</v>
      </c>
      <c r="G157" s="262"/>
      <c r="H157" s="265">
        <v>58.020000000000003</v>
      </c>
      <c r="I157" s="266"/>
      <c r="J157" s="262"/>
      <c r="K157" s="262"/>
      <c r="L157" s="267"/>
      <c r="M157" s="268"/>
      <c r="N157" s="269"/>
      <c r="O157" s="269"/>
      <c r="P157" s="269"/>
      <c r="Q157" s="269"/>
      <c r="R157" s="269"/>
      <c r="S157" s="269"/>
      <c r="T157" s="27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71" t="s">
        <v>163</v>
      </c>
      <c r="AU157" s="271" t="s">
        <v>154</v>
      </c>
      <c r="AV157" s="14" t="s">
        <v>154</v>
      </c>
      <c r="AW157" s="14" t="s">
        <v>33</v>
      </c>
      <c r="AX157" s="14" t="s">
        <v>79</v>
      </c>
      <c r="AY157" s="271" t="s">
        <v>146</v>
      </c>
    </row>
    <row r="158" s="14" customFormat="1">
      <c r="A158" s="14"/>
      <c r="B158" s="261"/>
      <c r="C158" s="262"/>
      <c r="D158" s="252" t="s">
        <v>163</v>
      </c>
      <c r="E158" s="263" t="s">
        <v>1</v>
      </c>
      <c r="F158" s="264" t="s">
        <v>711</v>
      </c>
      <c r="G158" s="262"/>
      <c r="H158" s="265">
        <v>41.463000000000001</v>
      </c>
      <c r="I158" s="266"/>
      <c r="J158" s="262"/>
      <c r="K158" s="262"/>
      <c r="L158" s="267"/>
      <c r="M158" s="268"/>
      <c r="N158" s="269"/>
      <c r="O158" s="269"/>
      <c r="P158" s="269"/>
      <c r="Q158" s="269"/>
      <c r="R158" s="269"/>
      <c r="S158" s="269"/>
      <c r="T158" s="27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71" t="s">
        <v>163</v>
      </c>
      <c r="AU158" s="271" t="s">
        <v>154</v>
      </c>
      <c r="AV158" s="14" t="s">
        <v>154</v>
      </c>
      <c r="AW158" s="14" t="s">
        <v>33</v>
      </c>
      <c r="AX158" s="14" t="s">
        <v>79</v>
      </c>
      <c r="AY158" s="271" t="s">
        <v>146</v>
      </c>
    </row>
    <row r="159" s="15" customFormat="1">
      <c r="A159" s="15"/>
      <c r="B159" s="272"/>
      <c r="C159" s="273"/>
      <c r="D159" s="252" t="s">
        <v>163</v>
      </c>
      <c r="E159" s="274" t="s">
        <v>1</v>
      </c>
      <c r="F159" s="275" t="s">
        <v>178</v>
      </c>
      <c r="G159" s="273"/>
      <c r="H159" s="276">
        <v>99.483000000000004</v>
      </c>
      <c r="I159" s="277"/>
      <c r="J159" s="273"/>
      <c r="K159" s="273"/>
      <c r="L159" s="278"/>
      <c r="M159" s="279"/>
      <c r="N159" s="280"/>
      <c r="O159" s="280"/>
      <c r="P159" s="280"/>
      <c r="Q159" s="280"/>
      <c r="R159" s="280"/>
      <c r="S159" s="280"/>
      <c r="T159" s="281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82" t="s">
        <v>163</v>
      </c>
      <c r="AU159" s="282" t="s">
        <v>154</v>
      </c>
      <c r="AV159" s="15" t="s">
        <v>153</v>
      </c>
      <c r="AW159" s="15" t="s">
        <v>33</v>
      </c>
      <c r="AX159" s="15" t="s">
        <v>87</v>
      </c>
      <c r="AY159" s="282" t="s">
        <v>146</v>
      </c>
    </row>
    <row r="160" s="14" customFormat="1">
      <c r="A160" s="14"/>
      <c r="B160" s="261"/>
      <c r="C160" s="262"/>
      <c r="D160" s="252" t="s">
        <v>163</v>
      </c>
      <c r="E160" s="262"/>
      <c r="F160" s="264" t="s">
        <v>712</v>
      </c>
      <c r="G160" s="262"/>
      <c r="H160" s="265">
        <v>2.984</v>
      </c>
      <c r="I160" s="266"/>
      <c r="J160" s="262"/>
      <c r="K160" s="262"/>
      <c r="L160" s="267"/>
      <c r="M160" s="268"/>
      <c r="N160" s="269"/>
      <c r="O160" s="269"/>
      <c r="P160" s="269"/>
      <c r="Q160" s="269"/>
      <c r="R160" s="269"/>
      <c r="S160" s="269"/>
      <c r="T160" s="27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71" t="s">
        <v>163</v>
      </c>
      <c r="AU160" s="271" t="s">
        <v>154</v>
      </c>
      <c r="AV160" s="14" t="s">
        <v>154</v>
      </c>
      <c r="AW160" s="14" t="s">
        <v>4</v>
      </c>
      <c r="AX160" s="14" t="s">
        <v>87</v>
      </c>
      <c r="AY160" s="271" t="s">
        <v>146</v>
      </c>
    </row>
    <row r="161" s="2" customFormat="1" ht="24" customHeight="1">
      <c r="A161" s="38"/>
      <c r="B161" s="39"/>
      <c r="C161" s="236" t="s">
        <v>195</v>
      </c>
      <c r="D161" s="236" t="s">
        <v>149</v>
      </c>
      <c r="E161" s="237" t="s">
        <v>353</v>
      </c>
      <c r="F161" s="238" t="s">
        <v>354</v>
      </c>
      <c r="G161" s="239" t="s">
        <v>355</v>
      </c>
      <c r="H161" s="240">
        <v>6.5650000000000004</v>
      </c>
      <c r="I161" s="241"/>
      <c r="J161" s="242">
        <f>ROUND(I161*H161,2)</f>
        <v>0</v>
      </c>
      <c r="K161" s="243"/>
      <c r="L161" s="44"/>
      <c r="M161" s="244" t="s">
        <v>1</v>
      </c>
      <c r="N161" s="245" t="s">
        <v>45</v>
      </c>
      <c r="O161" s="91"/>
      <c r="P161" s="246">
        <f>O161*H161</f>
        <v>0</v>
      </c>
      <c r="Q161" s="246">
        <v>0</v>
      </c>
      <c r="R161" s="246">
        <f>Q161*H161</f>
        <v>0</v>
      </c>
      <c r="S161" s="246">
        <v>0</v>
      </c>
      <c r="T161" s="24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48" t="s">
        <v>153</v>
      </c>
      <c r="AT161" s="248" t="s">
        <v>149</v>
      </c>
      <c r="AU161" s="248" t="s">
        <v>154</v>
      </c>
      <c r="AY161" s="17" t="s">
        <v>146</v>
      </c>
      <c r="BE161" s="249">
        <f>IF(N161="základná",J161,0)</f>
        <v>0</v>
      </c>
      <c r="BF161" s="249">
        <f>IF(N161="znížená",J161,0)</f>
        <v>0</v>
      </c>
      <c r="BG161" s="249">
        <f>IF(N161="zákl. prenesená",J161,0)</f>
        <v>0</v>
      </c>
      <c r="BH161" s="249">
        <f>IF(N161="zníž. prenesená",J161,0)</f>
        <v>0</v>
      </c>
      <c r="BI161" s="249">
        <f>IF(N161="nulová",J161,0)</f>
        <v>0</v>
      </c>
      <c r="BJ161" s="17" t="s">
        <v>154</v>
      </c>
      <c r="BK161" s="249">
        <f>ROUND(I161*H161,2)</f>
        <v>0</v>
      </c>
      <c r="BL161" s="17" t="s">
        <v>153</v>
      </c>
      <c r="BM161" s="248" t="s">
        <v>713</v>
      </c>
    </row>
    <row r="162" s="2" customFormat="1" ht="24" customHeight="1">
      <c r="A162" s="38"/>
      <c r="B162" s="39"/>
      <c r="C162" s="236" t="s">
        <v>200</v>
      </c>
      <c r="D162" s="236" t="s">
        <v>149</v>
      </c>
      <c r="E162" s="237" t="s">
        <v>358</v>
      </c>
      <c r="F162" s="238" t="s">
        <v>359</v>
      </c>
      <c r="G162" s="239" t="s">
        <v>355</v>
      </c>
      <c r="H162" s="240">
        <v>6.5650000000000004</v>
      </c>
      <c r="I162" s="241"/>
      <c r="J162" s="242">
        <f>ROUND(I162*H162,2)</f>
        <v>0</v>
      </c>
      <c r="K162" s="243"/>
      <c r="L162" s="44"/>
      <c r="M162" s="244" t="s">
        <v>1</v>
      </c>
      <c r="N162" s="245" t="s">
        <v>45</v>
      </c>
      <c r="O162" s="91"/>
      <c r="P162" s="246">
        <f>O162*H162</f>
        <v>0</v>
      </c>
      <c r="Q162" s="246">
        <v>0</v>
      </c>
      <c r="R162" s="246">
        <f>Q162*H162</f>
        <v>0</v>
      </c>
      <c r="S162" s="246">
        <v>0</v>
      </c>
      <c r="T162" s="24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48" t="s">
        <v>153</v>
      </c>
      <c r="AT162" s="248" t="s">
        <v>149</v>
      </c>
      <c r="AU162" s="248" t="s">
        <v>154</v>
      </c>
      <c r="AY162" s="17" t="s">
        <v>146</v>
      </c>
      <c r="BE162" s="249">
        <f>IF(N162="základná",J162,0)</f>
        <v>0</v>
      </c>
      <c r="BF162" s="249">
        <f>IF(N162="znížená",J162,0)</f>
        <v>0</v>
      </c>
      <c r="BG162" s="249">
        <f>IF(N162="zákl. prenesená",J162,0)</f>
        <v>0</v>
      </c>
      <c r="BH162" s="249">
        <f>IF(N162="zníž. prenesená",J162,0)</f>
        <v>0</v>
      </c>
      <c r="BI162" s="249">
        <f>IF(N162="nulová",J162,0)</f>
        <v>0</v>
      </c>
      <c r="BJ162" s="17" t="s">
        <v>154</v>
      </c>
      <c r="BK162" s="249">
        <f>ROUND(I162*H162,2)</f>
        <v>0</v>
      </c>
      <c r="BL162" s="17" t="s">
        <v>153</v>
      </c>
      <c r="BM162" s="248" t="s">
        <v>714</v>
      </c>
    </row>
    <row r="163" s="2" customFormat="1" ht="16.5" customHeight="1">
      <c r="A163" s="38"/>
      <c r="B163" s="39"/>
      <c r="C163" s="236" t="s">
        <v>206</v>
      </c>
      <c r="D163" s="236" t="s">
        <v>149</v>
      </c>
      <c r="E163" s="237" t="s">
        <v>363</v>
      </c>
      <c r="F163" s="238" t="s">
        <v>364</v>
      </c>
      <c r="G163" s="239" t="s">
        <v>355</v>
      </c>
      <c r="H163" s="240">
        <v>6.5650000000000004</v>
      </c>
      <c r="I163" s="241"/>
      <c r="J163" s="242">
        <f>ROUND(I163*H163,2)</f>
        <v>0</v>
      </c>
      <c r="K163" s="243"/>
      <c r="L163" s="44"/>
      <c r="M163" s="244" t="s">
        <v>1</v>
      </c>
      <c r="N163" s="245" t="s">
        <v>45</v>
      </c>
      <c r="O163" s="91"/>
      <c r="P163" s="246">
        <f>O163*H163</f>
        <v>0</v>
      </c>
      <c r="Q163" s="246">
        <v>0</v>
      </c>
      <c r="R163" s="246">
        <f>Q163*H163</f>
        <v>0</v>
      </c>
      <c r="S163" s="246">
        <v>0</v>
      </c>
      <c r="T163" s="24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48" t="s">
        <v>153</v>
      </c>
      <c r="AT163" s="248" t="s">
        <v>149</v>
      </c>
      <c r="AU163" s="248" t="s">
        <v>154</v>
      </c>
      <c r="AY163" s="17" t="s">
        <v>146</v>
      </c>
      <c r="BE163" s="249">
        <f>IF(N163="základná",J163,0)</f>
        <v>0</v>
      </c>
      <c r="BF163" s="249">
        <f>IF(N163="znížená",J163,0)</f>
        <v>0</v>
      </c>
      <c r="BG163" s="249">
        <f>IF(N163="zákl. prenesená",J163,0)</f>
        <v>0</v>
      </c>
      <c r="BH163" s="249">
        <f>IF(N163="zníž. prenesená",J163,0)</f>
        <v>0</v>
      </c>
      <c r="BI163" s="249">
        <f>IF(N163="nulová",J163,0)</f>
        <v>0</v>
      </c>
      <c r="BJ163" s="17" t="s">
        <v>154</v>
      </c>
      <c r="BK163" s="249">
        <f>ROUND(I163*H163,2)</f>
        <v>0</v>
      </c>
      <c r="BL163" s="17" t="s">
        <v>153</v>
      </c>
      <c r="BM163" s="248" t="s">
        <v>715</v>
      </c>
    </row>
    <row r="164" s="2" customFormat="1" ht="24" customHeight="1">
      <c r="A164" s="38"/>
      <c r="B164" s="39"/>
      <c r="C164" s="236" t="s">
        <v>210</v>
      </c>
      <c r="D164" s="236" t="s">
        <v>149</v>
      </c>
      <c r="E164" s="237" t="s">
        <v>367</v>
      </c>
      <c r="F164" s="238" t="s">
        <v>368</v>
      </c>
      <c r="G164" s="239" t="s">
        <v>355</v>
      </c>
      <c r="H164" s="240">
        <v>98.474999999999994</v>
      </c>
      <c r="I164" s="241"/>
      <c r="J164" s="242">
        <f>ROUND(I164*H164,2)</f>
        <v>0</v>
      </c>
      <c r="K164" s="243"/>
      <c r="L164" s="44"/>
      <c r="M164" s="244" t="s">
        <v>1</v>
      </c>
      <c r="N164" s="245" t="s">
        <v>45</v>
      </c>
      <c r="O164" s="91"/>
      <c r="P164" s="246">
        <f>O164*H164</f>
        <v>0</v>
      </c>
      <c r="Q164" s="246">
        <v>0</v>
      </c>
      <c r="R164" s="246">
        <f>Q164*H164</f>
        <v>0</v>
      </c>
      <c r="S164" s="246">
        <v>0</v>
      </c>
      <c r="T164" s="24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48" t="s">
        <v>153</v>
      </c>
      <c r="AT164" s="248" t="s">
        <v>149</v>
      </c>
      <c r="AU164" s="248" t="s">
        <v>154</v>
      </c>
      <c r="AY164" s="17" t="s">
        <v>146</v>
      </c>
      <c r="BE164" s="249">
        <f>IF(N164="základná",J164,0)</f>
        <v>0</v>
      </c>
      <c r="BF164" s="249">
        <f>IF(N164="znížená",J164,0)</f>
        <v>0</v>
      </c>
      <c r="BG164" s="249">
        <f>IF(N164="zákl. prenesená",J164,0)</f>
        <v>0</v>
      </c>
      <c r="BH164" s="249">
        <f>IF(N164="zníž. prenesená",J164,0)</f>
        <v>0</v>
      </c>
      <c r="BI164" s="249">
        <f>IF(N164="nulová",J164,0)</f>
        <v>0</v>
      </c>
      <c r="BJ164" s="17" t="s">
        <v>154</v>
      </c>
      <c r="BK164" s="249">
        <f>ROUND(I164*H164,2)</f>
        <v>0</v>
      </c>
      <c r="BL164" s="17" t="s">
        <v>153</v>
      </c>
      <c r="BM164" s="248" t="s">
        <v>716</v>
      </c>
    </row>
    <row r="165" s="14" customFormat="1">
      <c r="A165" s="14"/>
      <c r="B165" s="261"/>
      <c r="C165" s="262"/>
      <c r="D165" s="252" t="s">
        <v>163</v>
      </c>
      <c r="E165" s="262"/>
      <c r="F165" s="264" t="s">
        <v>717</v>
      </c>
      <c r="G165" s="262"/>
      <c r="H165" s="265">
        <v>98.474999999999994</v>
      </c>
      <c r="I165" s="266"/>
      <c r="J165" s="262"/>
      <c r="K165" s="262"/>
      <c r="L165" s="267"/>
      <c r="M165" s="268"/>
      <c r="N165" s="269"/>
      <c r="O165" s="269"/>
      <c r="P165" s="269"/>
      <c r="Q165" s="269"/>
      <c r="R165" s="269"/>
      <c r="S165" s="269"/>
      <c r="T165" s="27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71" t="s">
        <v>163</v>
      </c>
      <c r="AU165" s="271" t="s">
        <v>154</v>
      </c>
      <c r="AV165" s="14" t="s">
        <v>154</v>
      </c>
      <c r="AW165" s="14" t="s">
        <v>4</v>
      </c>
      <c r="AX165" s="14" t="s">
        <v>87</v>
      </c>
      <c r="AY165" s="271" t="s">
        <v>146</v>
      </c>
    </row>
    <row r="166" s="2" customFormat="1" ht="24" customHeight="1">
      <c r="A166" s="38"/>
      <c r="B166" s="39"/>
      <c r="C166" s="236" t="s">
        <v>222</v>
      </c>
      <c r="D166" s="236" t="s">
        <v>149</v>
      </c>
      <c r="E166" s="237" t="s">
        <v>372</v>
      </c>
      <c r="F166" s="238" t="s">
        <v>373</v>
      </c>
      <c r="G166" s="239" t="s">
        <v>355</v>
      </c>
      <c r="H166" s="240">
        <v>6.5650000000000004</v>
      </c>
      <c r="I166" s="241"/>
      <c r="J166" s="242">
        <f>ROUND(I166*H166,2)</f>
        <v>0</v>
      </c>
      <c r="K166" s="243"/>
      <c r="L166" s="44"/>
      <c r="M166" s="244" t="s">
        <v>1</v>
      </c>
      <c r="N166" s="245" t="s">
        <v>45</v>
      </c>
      <c r="O166" s="91"/>
      <c r="P166" s="246">
        <f>O166*H166</f>
        <v>0</v>
      </c>
      <c r="Q166" s="246">
        <v>0</v>
      </c>
      <c r="R166" s="246">
        <f>Q166*H166</f>
        <v>0</v>
      </c>
      <c r="S166" s="246">
        <v>0</v>
      </c>
      <c r="T166" s="24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48" t="s">
        <v>153</v>
      </c>
      <c r="AT166" s="248" t="s">
        <v>149</v>
      </c>
      <c r="AU166" s="248" t="s">
        <v>154</v>
      </c>
      <c r="AY166" s="17" t="s">
        <v>146</v>
      </c>
      <c r="BE166" s="249">
        <f>IF(N166="základná",J166,0)</f>
        <v>0</v>
      </c>
      <c r="BF166" s="249">
        <f>IF(N166="znížená",J166,0)</f>
        <v>0</v>
      </c>
      <c r="BG166" s="249">
        <f>IF(N166="zákl. prenesená",J166,0)</f>
        <v>0</v>
      </c>
      <c r="BH166" s="249">
        <f>IF(N166="zníž. prenesená",J166,0)</f>
        <v>0</v>
      </c>
      <c r="BI166" s="249">
        <f>IF(N166="nulová",J166,0)</f>
        <v>0</v>
      </c>
      <c r="BJ166" s="17" t="s">
        <v>154</v>
      </c>
      <c r="BK166" s="249">
        <f>ROUND(I166*H166,2)</f>
        <v>0</v>
      </c>
      <c r="BL166" s="17" t="s">
        <v>153</v>
      </c>
      <c r="BM166" s="248" t="s">
        <v>718</v>
      </c>
    </row>
    <row r="167" s="2" customFormat="1" ht="24" customHeight="1">
      <c r="A167" s="38"/>
      <c r="B167" s="39"/>
      <c r="C167" s="236" t="s">
        <v>232</v>
      </c>
      <c r="D167" s="236" t="s">
        <v>149</v>
      </c>
      <c r="E167" s="237" t="s">
        <v>376</v>
      </c>
      <c r="F167" s="238" t="s">
        <v>377</v>
      </c>
      <c r="G167" s="239" t="s">
        <v>355</v>
      </c>
      <c r="H167" s="240">
        <v>32.825000000000003</v>
      </c>
      <c r="I167" s="241"/>
      <c r="J167" s="242">
        <f>ROUND(I167*H167,2)</f>
        <v>0</v>
      </c>
      <c r="K167" s="243"/>
      <c r="L167" s="44"/>
      <c r="M167" s="244" t="s">
        <v>1</v>
      </c>
      <c r="N167" s="245" t="s">
        <v>45</v>
      </c>
      <c r="O167" s="91"/>
      <c r="P167" s="246">
        <f>O167*H167</f>
        <v>0</v>
      </c>
      <c r="Q167" s="246">
        <v>0</v>
      </c>
      <c r="R167" s="246">
        <f>Q167*H167</f>
        <v>0</v>
      </c>
      <c r="S167" s="246">
        <v>0</v>
      </c>
      <c r="T167" s="24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48" t="s">
        <v>153</v>
      </c>
      <c r="AT167" s="248" t="s">
        <v>149</v>
      </c>
      <c r="AU167" s="248" t="s">
        <v>154</v>
      </c>
      <c r="AY167" s="17" t="s">
        <v>146</v>
      </c>
      <c r="BE167" s="249">
        <f>IF(N167="základná",J167,0)</f>
        <v>0</v>
      </c>
      <c r="BF167" s="249">
        <f>IF(N167="znížená",J167,0)</f>
        <v>0</v>
      </c>
      <c r="BG167" s="249">
        <f>IF(N167="zákl. prenesená",J167,0)</f>
        <v>0</v>
      </c>
      <c r="BH167" s="249">
        <f>IF(N167="zníž. prenesená",J167,0)</f>
        <v>0</v>
      </c>
      <c r="BI167" s="249">
        <f>IF(N167="nulová",J167,0)</f>
        <v>0</v>
      </c>
      <c r="BJ167" s="17" t="s">
        <v>154</v>
      </c>
      <c r="BK167" s="249">
        <f>ROUND(I167*H167,2)</f>
        <v>0</v>
      </c>
      <c r="BL167" s="17" t="s">
        <v>153</v>
      </c>
      <c r="BM167" s="248" t="s">
        <v>719</v>
      </c>
    </row>
    <row r="168" s="14" customFormat="1">
      <c r="A168" s="14"/>
      <c r="B168" s="261"/>
      <c r="C168" s="262"/>
      <c r="D168" s="252" t="s">
        <v>163</v>
      </c>
      <c r="E168" s="262"/>
      <c r="F168" s="264" t="s">
        <v>720</v>
      </c>
      <c r="G168" s="262"/>
      <c r="H168" s="265">
        <v>32.825000000000003</v>
      </c>
      <c r="I168" s="266"/>
      <c r="J168" s="262"/>
      <c r="K168" s="262"/>
      <c r="L168" s="267"/>
      <c r="M168" s="268"/>
      <c r="N168" s="269"/>
      <c r="O168" s="269"/>
      <c r="P168" s="269"/>
      <c r="Q168" s="269"/>
      <c r="R168" s="269"/>
      <c r="S168" s="269"/>
      <c r="T168" s="27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71" t="s">
        <v>163</v>
      </c>
      <c r="AU168" s="271" t="s">
        <v>154</v>
      </c>
      <c r="AV168" s="14" t="s">
        <v>154</v>
      </c>
      <c r="AW168" s="14" t="s">
        <v>4</v>
      </c>
      <c r="AX168" s="14" t="s">
        <v>87</v>
      </c>
      <c r="AY168" s="271" t="s">
        <v>146</v>
      </c>
    </row>
    <row r="169" s="2" customFormat="1" ht="24" customHeight="1">
      <c r="A169" s="38"/>
      <c r="B169" s="39"/>
      <c r="C169" s="236" t="s">
        <v>244</v>
      </c>
      <c r="D169" s="236" t="s">
        <v>149</v>
      </c>
      <c r="E169" s="237" t="s">
        <v>381</v>
      </c>
      <c r="F169" s="238" t="s">
        <v>382</v>
      </c>
      <c r="G169" s="239" t="s">
        <v>355</v>
      </c>
      <c r="H169" s="240">
        <v>6.5650000000000004</v>
      </c>
      <c r="I169" s="241"/>
      <c r="J169" s="242">
        <f>ROUND(I169*H169,2)</f>
        <v>0</v>
      </c>
      <c r="K169" s="243"/>
      <c r="L169" s="44"/>
      <c r="M169" s="244" t="s">
        <v>1</v>
      </c>
      <c r="N169" s="245" t="s">
        <v>45</v>
      </c>
      <c r="O169" s="91"/>
      <c r="P169" s="246">
        <f>O169*H169</f>
        <v>0</v>
      </c>
      <c r="Q169" s="246">
        <v>0</v>
      </c>
      <c r="R169" s="246">
        <f>Q169*H169</f>
        <v>0</v>
      </c>
      <c r="S169" s="246">
        <v>0</v>
      </c>
      <c r="T169" s="24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48" t="s">
        <v>153</v>
      </c>
      <c r="AT169" s="248" t="s">
        <v>149</v>
      </c>
      <c r="AU169" s="248" t="s">
        <v>154</v>
      </c>
      <c r="AY169" s="17" t="s">
        <v>146</v>
      </c>
      <c r="BE169" s="249">
        <f>IF(N169="základná",J169,0)</f>
        <v>0</v>
      </c>
      <c r="BF169" s="249">
        <f>IF(N169="znížená",J169,0)</f>
        <v>0</v>
      </c>
      <c r="BG169" s="249">
        <f>IF(N169="zákl. prenesená",J169,0)</f>
        <v>0</v>
      </c>
      <c r="BH169" s="249">
        <f>IF(N169="zníž. prenesená",J169,0)</f>
        <v>0</v>
      </c>
      <c r="BI169" s="249">
        <f>IF(N169="nulová",J169,0)</f>
        <v>0</v>
      </c>
      <c r="BJ169" s="17" t="s">
        <v>154</v>
      </c>
      <c r="BK169" s="249">
        <f>ROUND(I169*H169,2)</f>
        <v>0</v>
      </c>
      <c r="BL169" s="17" t="s">
        <v>153</v>
      </c>
      <c r="BM169" s="248" t="s">
        <v>721</v>
      </c>
    </row>
    <row r="170" s="2" customFormat="1" ht="16.5" customHeight="1">
      <c r="A170" s="38"/>
      <c r="B170" s="39"/>
      <c r="C170" s="236" t="s">
        <v>253</v>
      </c>
      <c r="D170" s="236" t="s">
        <v>149</v>
      </c>
      <c r="E170" s="237" t="s">
        <v>385</v>
      </c>
      <c r="F170" s="238" t="s">
        <v>386</v>
      </c>
      <c r="G170" s="239" t="s">
        <v>387</v>
      </c>
      <c r="H170" s="240">
        <v>6.5650000000000004</v>
      </c>
      <c r="I170" s="241"/>
      <c r="J170" s="242">
        <f>ROUND(I170*H170,2)</f>
        <v>0</v>
      </c>
      <c r="K170" s="243"/>
      <c r="L170" s="44"/>
      <c r="M170" s="244" t="s">
        <v>1</v>
      </c>
      <c r="N170" s="245" t="s">
        <v>45</v>
      </c>
      <c r="O170" s="91"/>
      <c r="P170" s="246">
        <f>O170*H170</f>
        <v>0</v>
      </c>
      <c r="Q170" s="246">
        <v>0</v>
      </c>
      <c r="R170" s="246">
        <f>Q170*H170</f>
        <v>0</v>
      </c>
      <c r="S170" s="246">
        <v>0</v>
      </c>
      <c r="T170" s="24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48" t="s">
        <v>153</v>
      </c>
      <c r="AT170" s="248" t="s">
        <v>149</v>
      </c>
      <c r="AU170" s="248" t="s">
        <v>154</v>
      </c>
      <c r="AY170" s="17" t="s">
        <v>146</v>
      </c>
      <c r="BE170" s="249">
        <f>IF(N170="základná",J170,0)</f>
        <v>0</v>
      </c>
      <c r="BF170" s="249">
        <f>IF(N170="znížená",J170,0)</f>
        <v>0</v>
      </c>
      <c r="BG170" s="249">
        <f>IF(N170="zákl. prenesená",J170,0)</f>
        <v>0</v>
      </c>
      <c r="BH170" s="249">
        <f>IF(N170="zníž. prenesená",J170,0)</f>
        <v>0</v>
      </c>
      <c r="BI170" s="249">
        <f>IF(N170="nulová",J170,0)</f>
        <v>0</v>
      </c>
      <c r="BJ170" s="17" t="s">
        <v>154</v>
      </c>
      <c r="BK170" s="249">
        <f>ROUND(I170*H170,2)</f>
        <v>0</v>
      </c>
      <c r="BL170" s="17" t="s">
        <v>153</v>
      </c>
      <c r="BM170" s="248" t="s">
        <v>722</v>
      </c>
    </row>
    <row r="171" s="12" customFormat="1" ht="25.92" customHeight="1">
      <c r="A171" s="12"/>
      <c r="B171" s="220"/>
      <c r="C171" s="221"/>
      <c r="D171" s="222" t="s">
        <v>78</v>
      </c>
      <c r="E171" s="223" t="s">
        <v>412</v>
      </c>
      <c r="F171" s="223" t="s">
        <v>413</v>
      </c>
      <c r="G171" s="221"/>
      <c r="H171" s="221"/>
      <c r="I171" s="224"/>
      <c r="J171" s="225">
        <f>BK171</f>
        <v>0</v>
      </c>
      <c r="K171" s="221"/>
      <c r="L171" s="226"/>
      <c r="M171" s="227"/>
      <c r="N171" s="228"/>
      <c r="O171" s="228"/>
      <c r="P171" s="229">
        <f>P172+P184+P219+P225</f>
        <v>0</v>
      </c>
      <c r="Q171" s="228"/>
      <c r="R171" s="229">
        <f>R172+R184+R219+R225</f>
        <v>12.038717670000001</v>
      </c>
      <c r="S171" s="228"/>
      <c r="T171" s="230">
        <f>T172+T184+T219+T225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31" t="s">
        <v>154</v>
      </c>
      <c r="AT171" s="232" t="s">
        <v>78</v>
      </c>
      <c r="AU171" s="232" t="s">
        <v>79</v>
      </c>
      <c r="AY171" s="231" t="s">
        <v>146</v>
      </c>
      <c r="BK171" s="233">
        <f>BK172+BK184+BK219+BK225</f>
        <v>0</v>
      </c>
    </row>
    <row r="172" s="12" customFormat="1" ht="22.8" customHeight="1">
      <c r="A172" s="12"/>
      <c r="B172" s="220"/>
      <c r="C172" s="221"/>
      <c r="D172" s="222" t="s">
        <v>78</v>
      </c>
      <c r="E172" s="234" t="s">
        <v>723</v>
      </c>
      <c r="F172" s="234" t="s">
        <v>724</v>
      </c>
      <c r="G172" s="221"/>
      <c r="H172" s="221"/>
      <c r="I172" s="224"/>
      <c r="J172" s="235">
        <f>BK172</f>
        <v>0</v>
      </c>
      <c r="K172" s="221"/>
      <c r="L172" s="226"/>
      <c r="M172" s="227"/>
      <c r="N172" s="228"/>
      <c r="O172" s="228"/>
      <c r="P172" s="229">
        <f>SUM(P173:P183)</f>
        <v>0</v>
      </c>
      <c r="Q172" s="228"/>
      <c r="R172" s="229">
        <f>SUM(R173:R183)</f>
        <v>3.3185083999999998</v>
      </c>
      <c r="S172" s="228"/>
      <c r="T172" s="230">
        <f>SUM(T173:T183)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31" t="s">
        <v>154</v>
      </c>
      <c r="AT172" s="232" t="s">
        <v>78</v>
      </c>
      <c r="AU172" s="232" t="s">
        <v>87</v>
      </c>
      <c r="AY172" s="231" t="s">
        <v>146</v>
      </c>
      <c r="BK172" s="233">
        <f>SUM(BK173:BK183)</f>
        <v>0</v>
      </c>
    </row>
    <row r="173" s="2" customFormat="1" ht="24" customHeight="1">
      <c r="A173" s="38"/>
      <c r="B173" s="39"/>
      <c r="C173" s="236" t="s">
        <v>262</v>
      </c>
      <c r="D173" s="236" t="s">
        <v>149</v>
      </c>
      <c r="E173" s="237" t="s">
        <v>725</v>
      </c>
      <c r="F173" s="238" t="s">
        <v>726</v>
      </c>
      <c r="G173" s="239" t="s">
        <v>152</v>
      </c>
      <c r="H173" s="240">
        <v>391.88799999999998</v>
      </c>
      <c r="I173" s="241"/>
      <c r="J173" s="242">
        <f>ROUND(I173*H173,2)</f>
        <v>0</v>
      </c>
      <c r="K173" s="243"/>
      <c r="L173" s="44"/>
      <c r="M173" s="244" t="s">
        <v>1</v>
      </c>
      <c r="N173" s="245" t="s">
        <v>45</v>
      </c>
      <c r="O173" s="91"/>
      <c r="P173" s="246">
        <f>O173*H173</f>
        <v>0</v>
      </c>
      <c r="Q173" s="246">
        <v>0.0050000000000000001</v>
      </c>
      <c r="R173" s="246">
        <f>Q173*H173</f>
        <v>1.9594399999999999</v>
      </c>
      <c r="S173" s="246">
        <v>0</v>
      </c>
      <c r="T173" s="247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48" t="s">
        <v>262</v>
      </c>
      <c r="AT173" s="248" t="s">
        <v>149</v>
      </c>
      <c r="AU173" s="248" t="s">
        <v>154</v>
      </c>
      <c r="AY173" s="17" t="s">
        <v>146</v>
      </c>
      <c r="BE173" s="249">
        <f>IF(N173="základná",J173,0)</f>
        <v>0</v>
      </c>
      <c r="BF173" s="249">
        <f>IF(N173="znížená",J173,0)</f>
        <v>0</v>
      </c>
      <c r="BG173" s="249">
        <f>IF(N173="zákl. prenesená",J173,0)</f>
        <v>0</v>
      </c>
      <c r="BH173" s="249">
        <f>IF(N173="zníž. prenesená",J173,0)</f>
        <v>0</v>
      </c>
      <c r="BI173" s="249">
        <f>IF(N173="nulová",J173,0)</f>
        <v>0</v>
      </c>
      <c r="BJ173" s="17" t="s">
        <v>154</v>
      </c>
      <c r="BK173" s="249">
        <f>ROUND(I173*H173,2)</f>
        <v>0</v>
      </c>
      <c r="BL173" s="17" t="s">
        <v>262</v>
      </c>
      <c r="BM173" s="248" t="s">
        <v>727</v>
      </c>
    </row>
    <row r="174" s="14" customFormat="1">
      <c r="A174" s="14"/>
      <c r="B174" s="261"/>
      <c r="C174" s="262"/>
      <c r="D174" s="252" t="s">
        <v>163</v>
      </c>
      <c r="E174" s="263" t="s">
        <v>1</v>
      </c>
      <c r="F174" s="264" t="s">
        <v>728</v>
      </c>
      <c r="G174" s="262"/>
      <c r="H174" s="265">
        <v>419.28800000000001</v>
      </c>
      <c r="I174" s="266"/>
      <c r="J174" s="262"/>
      <c r="K174" s="262"/>
      <c r="L174" s="267"/>
      <c r="M174" s="268"/>
      <c r="N174" s="269"/>
      <c r="O174" s="269"/>
      <c r="P174" s="269"/>
      <c r="Q174" s="269"/>
      <c r="R174" s="269"/>
      <c r="S174" s="269"/>
      <c r="T174" s="27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71" t="s">
        <v>163</v>
      </c>
      <c r="AU174" s="271" t="s">
        <v>154</v>
      </c>
      <c r="AV174" s="14" t="s">
        <v>154</v>
      </c>
      <c r="AW174" s="14" t="s">
        <v>33</v>
      </c>
      <c r="AX174" s="14" t="s">
        <v>79</v>
      </c>
      <c r="AY174" s="271" t="s">
        <v>146</v>
      </c>
    </row>
    <row r="175" s="14" customFormat="1">
      <c r="A175" s="14"/>
      <c r="B175" s="261"/>
      <c r="C175" s="262"/>
      <c r="D175" s="252" t="s">
        <v>163</v>
      </c>
      <c r="E175" s="263" t="s">
        <v>1</v>
      </c>
      <c r="F175" s="264" t="s">
        <v>729</v>
      </c>
      <c r="G175" s="262"/>
      <c r="H175" s="265">
        <v>-9.9000000000000004</v>
      </c>
      <c r="I175" s="266"/>
      <c r="J175" s="262"/>
      <c r="K175" s="262"/>
      <c r="L175" s="267"/>
      <c r="M175" s="268"/>
      <c r="N175" s="269"/>
      <c r="O175" s="269"/>
      <c r="P175" s="269"/>
      <c r="Q175" s="269"/>
      <c r="R175" s="269"/>
      <c r="S175" s="269"/>
      <c r="T175" s="27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71" t="s">
        <v>163</v>
      </c>
      <c r="AU175" s="271" t="s">
        <v>154</v>
      </c>
      <c r="AV175" s="14" t="s">
        <v>154</v>
      </c>
      <c r="AW175" s="14" t="s">
        <v>33</v>
      </c>
      <c r="AX175" s="14" t="s">
        <v>79</v>
      </c>
      <c r="AY175" s="271" t="s">
        <v>146</v>
      </c>
    </row>
    <row r="176" s="14" customFormat="1">
      <c r="A176" s="14"/>
      <c r="B176" s="261"/>
      <c r="C176" s="262"/>
      <c r="D176" s="252" t="s">
        <v>163</v>
      </c>
      <c r="E176" s="263" t="s">
        <v>1</v>
      </c>
      <c r="F176" s="264" t="s">
        <v>730</v>
      </c>
      <c r="G176" s="262"/>
      <c r="H176" s="265">
        <v>-17.5</v>
      </c>
      <c r="I176" s="266"/>
      <c r="J176" s="262"/>
      <c r="K176" s="262"/>
      <c r="L176" s="267"/>
      <c r="M176" s="268"/>
      <c r="N176" s="269"/>
      <c r="O176" s="269"/>
      <c r="P176" s="269"/>
      <c r="Q176" s="269"/>
      <c r="R176" s="269"/>
      <c r="S176" s="269"/>
      <c r="T176" s="270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71" t="s">
        <v>163</v>
      </c>
      <c r="AU176" s="271" t="s">
        <v>154</v>
      </c>
      <c r="AV176" s="14" t="s">
        <v>154</v>
      </c>
      <c r="AW176" s="14" t="s">
        <v>33</v>
      </c>
      <c r="AX176" s="14" t="s">
        <v>79</v>
      </c>
      <c r="AY176" s="271" t="s">
        <v>146</v>
      </c>
    </row>
    <row r="177" s="15" customFormat="1">
      <c r="A177" s="15"/>
      <c r="B177" s="272"/>
      <c r="C177" s="273"/>
      <c r="D177" s="252" t="s">
        <v>163</v>
      </c>
      <c r="E177" s="274" t="s">
        <v>1</v>
      </c>
      <c r="F177" s="275" t="s">
        <v>178</v>
      </c>
      <c r="G177" s="273"/>
      <c r="H177" s="276">
        <v>391.88799999999998</v>
      </c>
      <c r="I177" s="277"/>
      <c r="J177" s="273"/>
      <c r="K177" s="273"/>
      <c r="L177" s="278"/>
      <c r="M177" s="279"/>
      <c r="N177" s="280"/>
      <c r="O177" s="280"/>
      <c r="P177" s="280"/>
      <c r="Q177" s="280"/>
      <c r="R177" s="280"/>
      <c r="S177" s="280"/>
      <c r="T177" s="281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82" t="s">
        <v>163</v>
      </c>
      <c r="AU177" s="282" t="s">
        <v>154</v>
      </c>
      <c r="AV177" s="15" t="s">
        <v>153</v>
      </c>
      <c r="AW177" s="15" t="s">
        <v>33</v>
      </c>
      <c r="AX177" s="15" t="s">
        <v>87</v>
      </c>
      <c r="AY177" s="282" t="s">
        <v>146</v>
      </c>
    </row>
    <row r="178" s="2" customFormat="1" ht="24" customHeight="1">
      <c r="A178" s="38"/>
      <c r="B178" s="39"/>
      <c r="C178" s="283" t="s">
        <v>272</v>
      </c>
      <c r="D178" s="283" t="s">
        <v>438</v>
      </c>
      <c r="E178" s="284" t="s">
        <v>731</v>
      </c>
      <c r="F178" s="285" t="s">
        <v>732</v>
      </c>
      <c r="G178" s="286" t="s">
        <v>152</v>
      </c>
      <c r="H178" s="287">
        <v>399.726</v>
      </c>
      <c r="I178" s="288"/>
      <c r="J178" s="289">
        <f>ROUND(I178*H178,2)</f>
        <v>0</v>
      </c>
      <c r="K178" s="290"/>
      <c r="L178" s="291"/>
      <c r="M178" s="292" t="s">
        <v>1</v>
      </c>
      <c r="N178" s="293" t="s">
        <v>45</v>
      </c>
      <c r="O178" s="91"/>
      <c r="P178" s="246">
        <f>O178*H178</f>
        <v>0</v>
      </c>
      <c r="Q178" s="246">
        <v>0.0033999999999999998</v>
      </c>
      <c r="R178" s="246">
        <f>Q178*H178</f>
        <v>1.3590684</v>
      </c>
      <c r="S178" s="246">
        <v>0</v>
      </c>
      <c r="T178" s="247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48" t="s">
        <v>362</v>
      </c>
      <c r="AT178" s="248" t="s">
        <v>438</v>
      </c>
      <c r="AU178" s="248" t="s">
        <v>154</v>
      </c>
      <c r="AY178" s="17" t="s">
        <v>146</v>
      </c>
      <c r="BE178" s="249">
        <f>IF(N178="základná",J178,0)</f>
        <v>0</v>
      </c>
      <c r="BF178" s="249">
        <f>IF(N178="znížená",J178,0)</f>
        <v>0</v>
      </c>
      <c r="BG178" s="249">
        <f>IF(N178="zákl. prenesená",J178,0)</f>
        <v>0</v>
      </c>
      <c r="BH178" s="249">
        <f>IF(N178="zníž. prenesená",J178,0)</f>
        <v>0</v>
      </c>
      <c r="BI178" s="249">
        <f>IF(N178="nulová",J178,0)</f>
        <v>0</v>
      </c>
      <c r="BJ178" s="17" t="s">
        <v>154</v>
      </c>
      <c r="BK178" s="249">
        <f>ROUND(I178*H178,2)</f>
        <v>0</v>
      </c>
      <c r="BL178" s="17" t="s">
        <v>262</v>
      </c>
      <c r="BM178" s="248" t="s">
        <v>733</v>
      </c>
    </row>
    <row r="179" s="14" customFormat="1">
      <c r="A179" s="14"/>
      <c r="B179" s="261"/>
      <c r="C179" s="262"/>
      <c r="D179" s="252" t="s">
        <v>163</v>
      </c>
      <c r="E179" s="262"/>
      <c r="F179" s="264" t="s">
        <v>734</v>
      </c>
      <c r="G179" s="262"/>
      <c r="H179" s="265">
        <v>399.726</v>
      </c>
      <c r="I179" s="266"/>
      <c r="J179" s="262"/>
      <c r="K179" s="262"/>
      <c r="L179" s="267"/>
      <c r="M179" s="268"/>
      <c r="N179" s="269"/>
      <c r="O179" s="269"/>
      <c r="P179" s="269"/>
      <c r="Q179" s="269"/>
      <c r="R179" s="269"/>
      <c r="S179" s="269"/>
      <c r="T179" s="27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71" t="s">
        <v>163</v>
      </c>
      <c r="AU179" s="271" t="s">
        <v>154</v>
      </c>
      <c r="AV179" s="14" t="s">
        <v>154</v>
      </c>
      <c r="AW179" s="14" t="s">
        <v>4</v>
      </c>
      <c r="AX179" s="14" t="s">
        <v>87</v>
      </c>
      <c r="AY179" s="271" t="s">
        <v>146</v>
      </c>
    </row>
    <row r="180" s="2" customFormat="1" ht="24" customHeight="1">
      <c r="A180" s="38"/>
      <c r="B180" s="39"/>
      <c r="C180" s="236" t="s">
        <v>276</v>
      </c>
      <c r="D180" s="236" t="s">
        <v>149</v>
      </c>
      <c r="E180" s="237" t="s">
        <v>735</v>
      </c>
      <c r="F180" s="238" t="s">
        <v>736</v>
      </c>
      <c r="G180" s="239" t="s">
        <v>355</v>
      </c>
      <c r="H180" s="240">
        <v>3.319</v>
      </c>
      <c r="I180" s="241"/>
      <c r="J180" s="242">
        <f>ROUND(I180*H180,2)</f>
        <v>0</v>
      </c>
      <c r="K180" s="243"/>
      <c r="L180" s="44"/>
      <c r="M180" s="244" t="s">
        <v>1</v>
      </c>
      <c r="N180" s="245" t="s">
        <v>45</v>
      </c>
      <c r="O180" s="91"/>
      <c r="P180" s="246">
        <f>O180*H180</f>
        <v>0</v>
      </c>
      <c r="Q180" s="246">
        <v>0</v>
      </c>
      <c r="R180" s="246">
        <f>Q180*H180</f>
        <v>0</v>
      </c>
      <c r="S180" s="246">
        <v>0</v>
      </c>
      <c r="T180" s="247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48" t="s">
        <v>262</v>
      </c>
      <c r="AT180" s="248" t="s">
        <v>149</v>
      </c>
      <c r="AU180" s="248" t="s">
        <v>154</v>
      </c>
      <c r="AY180" s="17" t="s">
        <v>146</v>
      </c>
      <c r="BE180" s="249">
        <f>IF(N180="základná",J180,0)</f>
        <v>0</v>
      </c>
      <c r="BF180" s="249">
        <f>IF(N180="znížená",J180,0)</f>
        <v>0</v>
      </c>
      <c r="BG180" s="249">
        <f>IF(N180="zákl. prenesená",J180,0)</f>
        <v>0</v>
      </c>
      <c r="BH180" s="249">
        <f>IF(N180="zníž. prenesená",J180,0)</f>
        <v>0</v>
      </c>
      <c r="BI180" s="249">
        <f>IF(N180="nulová",J180,0)</f>
        <v>0</v>
      </c>
      <c r="BJ180" s="17" t="s">
        <v>154</v>
      </c>
      <c r="BK180" s="249">
        <f>ROUND(I180*H180,2)</f>
        <v>0</v>
      </c>
      <c r="BL180" s="17" t="s">
        <v>262</v>
      </c>
      <c r="BM180" s="248" t="s">
        <v>737</v>
      </c>
    </row>
    <row r="181" s="2" customFormat="1" ht="24" customHeight="1">
      <c r="A181" s="38"/>
      <c r="B181" s="39"/>
      <c r="C181" s="236" t="s">
        <v>280</v>
      </c>
      <c r="D181" s="236" t="s">
        <v>149</v>
      </c>
      <c r="E181" s="237" t="s">
        <v>738</v>
      </c>
      <c r="F181" s="238" t="s">
        <v>739</v>
      </c>
      <c r="G181" s="239" t="s">
        <v>355</v>
      </c>
      <c r="H181" s="240">
        <v>3.319</v>
      </c>
      <c r="I181" s="241"/>
      <c r="J181" s="242">
        <f>ROUND(I181*H181,2)</f>
        <v>0</v>
      </c>
      <c r="K181" s="243"/>
      <c r="L181" s="44"/>
      <c r="M181" s="244" t="s">
        <v>1</v>
      </c>
      <c r="N181" s="245" t="s">
        <v>45</v>
      </c>
      <c r="O181" s="91"/>
      <c r="P181" s="246">
        <f>O181*H181</f>
        <v>0</v>
      </c>
      <c r="Q181" s="246">
        <v>0</v>
      </c>
      <c r="R181" s="246">
        <f>Q181*H181</f>
        <v>0</v>
      </c>
      <c r="S181" s="246">
        <v>0</v>
      </c>
      <c r="T181" s="24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48" t="s">
        <v>262</v>
      </c>
      <c r="AT181" s="248" t="s">
        <v>149</v>
      </c>
      <c r="AU181" s="248" t="s">
        <v>154</v>
      </c>
      <c r="AY181" s="17" t="s">
        <v>146</v>
      </c>
      <c r="BE181" s="249">
        <f>IF(N181="základná",J181,0)</f>
        <v>0</v>
      </c>
      <c r="BF181" s="249">
        <f>IF(N181="znížená",J181,0)</f>
        <v>0</v>
      </c>
      <c r="BG181" s="249">
        <f>IF(N181="zákl. prenesená",J181,0)</f>
        <v>0</v>
      </c>
      <c r="BH181" s="249">
        <f>IF(N181="zníž. prenesená",J181,0)</f>
        <v>0</v>
      </c>
      <c r="BI181" s="249">
        <f>IF(N181="nulová",J181,0)</f>
        <v>0</v>
      </c>
      <c r="BJ181" s="17" t="s">
        <v>154</v>
      </c>
      <c r="BK181" s="249">
        <f>ROUND(I181*H181,2)</f>
        <v>0</v>
      </c>
      <c r="BL181" s="17" t="s">
        <v>262</v>
      </c>
      <c r="BM181" s="248" t="s">
        <v>740</v>
      </c>
    </row>
    <row r="182" s="2" customFormat="1" ht="24" customHeight="1">
      <c r="A182" s="38"/>
      <c r="B182" s="39"/>
      <c r="C182" s="236" t="s">
        <v>7</v>
      </c>
      <c r="D182" s="236" t="s">
        <v>149</v>
      </c>
      <c r="E182" s="237" t="s">
        <v>741</v>
      </c>
      <c r="F182" s="238" t="s">
        <v>742</v>
      </c>
      <c r="G182" s="239" t="s">
        <v>355</v>
      </c>
      <c r="H182" s="240">
        <v>49.784999999999997</v>
      </c>
      <c r="I182" s="241"/>
      <c r="J182" s="242">
        <f>ROUND(I182*H182,2)</f>
        <v>0</v>
      </c>
      <c r="K182" s="243"/>
      <c r="L182" s="44"/>
      <c r="M182" s="244" t="s">
        <v>1</v>
      </c>
      <c r="N182" s="245" t="s">
        <v>45</v>
      </c>
      <c r="O182" s="91"/>
      <c r="P182" s="246">
        <f>O182*H182</f>
        <v>0</v>
      </c>
      <c r="Q182" s="246">
        <v>0</v>
      </c>
      <c r="R182" s="246">
        <f>Q182*H182</f>
        <v>0</v>
      </c>
      <c r="S182" s="246">
        <v>0</v>
      </c>
      <c r="T182" s="247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48" t="s">
        <v>262</v>
      </c>
      <c r="AT182" s="248" t="s">
        <v>149</v>
      </c>
      <c r="AU182" s="248" t="s">
        <v>154</v>
      </c>
      <c r="AY182" s="17" t="s">
        <v>146</v>
      </c>
      <c r="BE182" s="249">
        <f>IF(N182="základná",J182,0)</f>
        <v>0</v>
      </c>
      <c r="BF182" s="249">
        <f>IF(N182="znížená",J182,0)</f>
        <v>0</v>
      </c>
      <c r="BG182" s="249">
        <f>IF(N182="zákl. prenesená",J182,0)</f>
        <v>0</v>
      </c>
      <c r="BH182" s="249">
        <f>IF(N182="zníž. prenesená",J182,0)</f>
        <v>0</v>
      </c>
      <c r="BI182" s="249">
        <f>IF(N182="nulová",J182,0)</f>
        <v>0</v>
      </c>
      <c r="BJ182" s="17" t="s">
        <v>154</v>
      </c>
      <c r="BK182" s="249">
        <f>ROUND(I182*H182,2)</f>
        <v>0</v>
      </c>
      <c r="BL182" s="17" t="s">
        <v>262</v>
      </c>
      <c r="BM182" s="248" t="s">
        <v>743</v>
      </c>
    </row>
    <row r="183" s="14" customFormat="1">
      <c r="A183" s="14"/>
      <c r="B183" s="261"/>
      <c r="C183" s="262"/>
      <c r="D183" s="252" t="s">
        <v>163</v>
      </c>
      <c r="E183" s="262"/>
      <c r="F183" s="264" t="s">
        <v>744</v>
      </c>
      <c r="G183" s="262"/>
      <c r="H183" s="265">
        <v>49.784999999999997</v>
      </c>
      <c r="I183" s="266"/>
      <c r="J183" s="262"/>
      <c r="K183" s="262"/>
      <c r="L183" s="267"/>
      <c r="M183" s="268"/>
      <c r="N183" s="269"/>
      <c r="O183" s="269"/>
      <c r="P183" s="269"/>
      <c r="Q183" s="269"/>
      <c r="R183" s="269"/>
      <c r="S183" s="269"/>
      <c r="T183" s="27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71" t="s">
        <v>163</v>
      </c>
      <c r="AU183" s="271" t="s">
        <v>154</v>
      </c>
      <c r="AV183" s="14" t="s">
        <v>154</v>
      </c>
      <c r="AW183" s="14" t="s">
        <v>4</v>
      </c>
      <c r="AX183" s="14" t="s">
        <v>87</v>
      </c>
      <c r="AY183" s="271" t="s">
        <v>146</v>
      </c>
    </row>
    <row r="184" s="12" customFormat="1" ht="22.8" customHeight="1">
      <c r="A184" s="12"/>
      <c r="B184" s="220"/>
      <c r="C184" s="221"/>
      <c r="D184" s="222" t="s">
        <v>78</v>
      </c>
      <c r="E184" s="234" t="s">
        <v>642</v>
      </c>
      <c r="F184" s="234" t="s">
        <v>643</v>
      </c>
      <c r="G184" s="221"/>
      <c r="H184" s="221"/>
      <c r="I184" s="224"/>
      <c r="J184" s="235">
        <f>BK184</f>
        <v>0</v>
      </c>
      <c r="K184" s="221"/>
      <c r="L184" s="226"/>
      <c r="M184" s="227"/>
      <c r="N184" s="228"/>
      <c r="O184" s="228"/>
      <c r="P184" s="229">
        <f>SUM(P185:P218)</f>
        <v>0</v>
      </c>
      <c r="Q184" s="228"/>
      <c r="R184" s="229">
        <f>SUM(R185:R218)</f>
        <v>7.8701520700000005</v>
      </c>
      <c r="S184" s="228"/>
      <c r="T184" s="230">
        <f>SUM(T185:T218)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31" t="s">
        <v>154</v>
      </c>
      <c r="AT184" s="232" t="s">
        <v>78</v>
      </c>
      <c r="AU184" s="232" t="s">
        <v>87</v>
      </c>
      <c r="AY184" s="231" t="s">
        <v>146</v>
      </c>
      <c r="BK184" s="233">
        <f>SUM(BK185:BK218)</f>
        <v>0</v>
      </c>
    </row>
    <row r="185" s="2" customFormat="1" ht="24" customHeight="1">
      <c r="A185" s="38"/>
      <c r="B185" s="39"/>
      <c r="C185" s="236" t="s">
        <v>287</v>
      </c>
      <c r="D185" s="236" t="s">
        <v>149</v>
      </c>
      <c r="E185" s="237" t="s">
        <v>745</v>
      </c>
      <c r="F185" s="238" t="s">
        <v>746</v>
      </c>
      <c r="G185" s="239" t="s">
        <v>152</v>
      </c>
      <c r="H185" s="240">
        <v>99.483000000000004</v>
      </c>
      <c r="I185" s="241"/>
      <c r="J185" s="242">
        <f>ROUND(I185*H185,2)</f>
        <v>0</v>
      </c>
      <c r="K185" s="243"/>
      <c r="L185" s="44"/>
      <c r="M185" s="244" t="s">
        <v>1</v>
      </c>
      <c r="N185" s="245" t="s">
        <v>45</v>
      </c>
      <c r="O185" s="91"/>
      <c r="P185" s="246">
        <f>O185*H185</f>
        <v>0</v>
      </c>
      <c r="Q185" s="246">
        <v>0</v>
      </c>
      <c r="R185" s="246">
        <f>Q185*H185</f>
        <v>0</v>
      </c>
      <c r="S185" s="246">
        <v>0</v>
      </c>
      <c r="T185" s="24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48" t="s">
        <v>262</v>
      </c>
      <c r="AT185" s="248" t="s">
        <v>149</v>
      </c>
      <c r="AU185" s="248" t="s">
        <v>154</v>
      </c>
      <c r="AY185" s="17" t="s">
        <v>146</v>
      </c>
      <c r="BE185" s="249">
        <f>IF(N185="základná",J185,0)</f>
        <v>0</v>
      </c>
      <c r="BF185" s="249">
        <f>IF(N185="znížená",J185,0)</f>
        <v>0</v>
      </c>
      <c r="BG185" s="249">
        <f>IF(N185="zákl. prenesená",J185,0)</f>
        <v>0</v>
      </c>
      <c r="BH185" s="249">
        <f>IF(N185="zníž. prenesená",J185,0)</f>
        <v>0</v>
      </c>
      <c r="BI185" s="249">
        <f>IF(N185="nulová",J185,0)</f>
        <v>0</v>
      </c>
      <c r="BJ185" s="17" t="s">
        <v>154</v>
      </c>
      <c r="BK185" s="249">
        <f>ROUND(I185*H185,2)</f>
        <v>0</v>
      </c>
      <c r="BL185" s="17" t="s">
        <v>262</v>
      </c>
      <c r="BM185" s="248" t="s">
        <v>747</v>
      </c>
    </row>
    <row r="186" s="14" customFormat="1">
      <c r="A186" s="14"/>
      <c r="B186" s="261"/>
      <c r="C186" s="262"/>
      <c r="D186" s="252" t="s">
        <v>163</v>
      </c>
      <c r="E186" s="263" t="s">
        <v>1</v>
      </c>
      <c r="F186" s="264" t="s">
        <v>710</v>
      </c>
      <c r="G186" s="262"/>
      <c r="H186" s="265">
        <v>58.020000000000003</v>
      </c>
      <c r="I186" s="266"/>
      <c r="J186" s="262"/>
      <c r="K186" s="262"/>
      <c r="L186" s="267"/>
      <c r="M186" s="268"/>
      <c r="N186" s="269"/>
      <c r="O186" s="269"/>
      <c r="P186" s="269"/>
      <c r="Q186" s="269"/>
      <c r="R186" s="269"/>
      <c r="S186" s="269"/>
      <c r="T186" s="27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71" t="s">
        <v>163</v>
      </c>
      <c r="AU186" s="271" t="s">
        <v>154</v>
      </c>
      <c r="AV186" s="14" t="s">
        <v>154</v>
      </c>
      <c r="AW186" s="14" t="s">
        <v>33</v>
      </c>
      <c r="AX186" s="14" t="s">
        <v>79</v>
      </c>
      <c r="AY186" s="271" t="s">
        <v>146</v>
      </c>
    </row>
    <row r="187" s="14" customFormat="1">
      <c r="A187" s="14"/>
      <c r="B187" s="261"/>
      <c r="C187" s="262"/>
      <c r="D187" s="252" t="s">
        <v>163</v>
      </c>
      <c r="E187" s="263" t="s">
        <v>1</v>
      </c>
      <c r="F187" s="264" t="s">
        <v>711</v>
      </c>
      <c r="G187" s="262"/>
      <c r="H187" s="265">
        <v>41.463000000000001</v>
      </c>
      <c r="I187" s="266"/>
      <c r="J187" s="262"/>
      <c r="K187" s="262"/>
      <c r="L187" s="267"/>
      <c r="M187" s="268"/>
      <c r="N187" s="269"/>
      <c r="O187" s="269"/>
      <c r="P187" s="269"/>
      <c r="Q187" s="269"/>
      <c r="R187" s="269"/>
      <c r="S187" s="269"/>
      <c r="T187" s="27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71" t="s">
        <v>163</v>
      </c>
      <c r="AU187" s="271" t="s">
        <v>154</v>
      </c>
      <c r="AV187" s="14" t="s">
        <v>154</v>
      </c>
      <c r="AW187" s="14" t="s">
        <v>33</v>
      </c>
      <c r="AX187" s="14" t="s">
        <v>79</v>
      </c>
      <c r="AY187" s="271" t="s">
        <v>146</v>
      </c>
    </row>
    <row r="188" s="15" customFormat="1">
      <c r="A188" s="15"/>
      <c r="B188" s="272"/>
      <c r="C188" s="273"/>
      <c r="D188" s="252" t="s">
        <v>163</v>
      </c>
      <c r="E188" s="274" t="s">
        <v>1</v>
      </c>
      <c r="F188" s="275" t="s">
        <v>178</v>
      </c>
      <c r="G188" s="273"/>
      <c r="H188" s="276">
        <v>99.483000000000004</v>
      </c>
      <c r="I188" s="277"/>
      <c r="J188" s="273"/>
      <c r="K188" s="273"/>
      <c r="L188" s="278"/>
      <c r="M188" s="279"/>
      <c r="N188" s="280"/>
      <c r="O188" s="280"/>
      <c r="P188" s="280"/>
      <c r="Q188" s="280"/>
      <c r="R188" s="280"/>
      <c r="S188" s="280"/>
      <c r="T188" s="281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82" t="s">
        <v>163</v>
      </c>
      <c r="AU188" s="282" t="s">
        <v>154</v>
      </c>
      <c r="AV188" s="15" t="s">
        <v>153</v>
      </c>
      <c r="AW188" s="15" t="s">
        <v>33</v>
      </c>
      <c r="AX188" s="15" t="s">
        <v>87</v>
      </c>
      <c r="AY188" s="282" t="s">
        <v>146</v>
      </c>
    </row>
    <row r="189" s="2" customFormat="1" ht="16.5" customHeight="1">
      <c r="A189" s="38"/>
      <c r="B189" s="39"/>
      <c r="C189" s="236" t="s">
        <v>292</v>
      </c>
      <c r="D189" s="236" t="s">
        <v>149</v>
      </c>
      <c r="E189" s="237" t="s">
        <v>748</v>
      </c>
      <c r="F189" s="238" t="s">
        <v>749</v>
      </c>
      <c r="G189" s="239" t="s">
        <v>152</v>
      </c>
      <c r="H189" s="240">
        <v>99.483000000000004</v>
      </c>
      <c r="I189" s="241"/>
      <c r="J189" s="242">
        <f>ROUND(I189*H189,2)</f>
        <v>0</v>
      </c>
      <c r="K189" s="243"/>
      <c r="L189" s="44"/>
      <c r="M189" s="244" t="s">
        <v>1</v>
      </c>
      <c r="N189" s="245" t="s">
        <v>45</v>
      </c>
      <c r="O189" s="91"/>
      <c r="P189" s="246">
        <f>O189*H189</f>
        <v>0</v>
      </c>
      <c r="Q189" s="246">
        <v>0</v>
      </c>
      <c r="R189" s="246">
        <f>Q189*H189</f>
        <v>0</v>
      </c>
      <c r="S189" s="246">
        <v>0</v>
      </c>
      <c r="T189" s="247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48" t="s">
        <v>262</v>
      </c>
      <c r="AT189" s="248" t="s">
        <v>149</v>
      </c>
      <c r="AU189" s="248" t="s">
        <v>154</v>
      </c>
      <c r="AY189" s="17" t="s">
        <v>146</v>
      </c>
      <c r="BE189" s="249">
        <f>IF(N189="základná",J189,0)</f>
        <v>0</v>
      </c>
      <c r="BF189" s="249">
        <f>IF(N189="znížená",J189,0)</f>
        <v>0</v>
      </c>
      <c r="BG189" s="249">
        <f>IF(N189="zákl. prenesená",J189,0)</f>
        <v>0</v>
      </c>
      <c r="BH189" s="249">
        <f>IF(N189="zníž. prenesená",J189,0)</f>
        <v>0</v>
      </c>
      <c r="BI189" s="249">
        <f>IF(N189="nulová",J189,0)</f>
        <v>0</v>
      </c>
      <c r="BJ189" s="17" t="s">
        <v>154</v>
      </c>
      <c r="BK189" s="249">
        <f>ROUND(I189*H189,2)</f>
        <v>0</v>
      </c>
      <c r="BL189" s="17" t="s">
        <v>262</v>
      </c>
      <c r="BM189" s="248" t="s">
        <v>750</v>
      </c>
    </row>
    <row r="190" s="14" customFormat="1">
      <c r="A190" s="14"/>
      <c r="B190" s="261"/>
      <c r="C190" s="262"/>
      <c r="D190" s="252" t="s">
        <v>163</v>
      </c>
      <c r="E190" s="263" t="s">
        <v>1</v>
      </c>
      <c r="F190" s="264" t="s">
        <v>710</v>
      </c>
      <c r="G190" s="262"/>
      <c r="H190" s="265">
        <v>58.020000000000003</v>
      </c>
      <c r="I190" s="266"/>
      <c r="J190" s="262"/>
      <c r="K190" s="262"/>
      <c r="L190" s="267"/>
      <c r="M190" s="268"/>
      <c r="N190" s="269"/>
      <c r="O190" s="269"/>
      <c r="P190" s="269"/>
      <c r="Q190" s="269"/>
      <c r="R190" s="269"/>
      <c r="S190" s="269"/>
      <c r="T190" s="27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71" t="s">
        <v>163</v>
      </c>
      <c r="AU190" s="271" t="s">
        <v>154</v>
      </c>
      <c r="AV190" s="14" t="s">
        <v>154</v>
      </c>
      <c r="AW190" s="14" t="s">
        <v>33</v>
      </c>
      <c r="AX190" s="14" t="s">
        <v>79</v>
      </c>
      <c r="AY190" s="271" t="s">
        <v>146</v>
      </c>
    </row>
    <row r="191" s="14" customFormat="1">
      <c r="A191" s="14"/>
      <c r="B191" s="261"/>
      <c r="C191" s="262"/>
      <c r="D191" s="252" t="s">
        <v>163</v>
      </c>
      <c r="E191" s="263" t="s">
        <v>1</v>
      </c>
      <c r="F191" s="264" t="s">
        <v>711</v>
      </c>
      <c r="G191" s="262"/>
      <c r="H191" s="265">
        <v>41.463000000000001</v>
      </c>
      <c r="I191" s="266"/>
      <c r="J191" s="262"/>
      <c r="K191" s="262"/>
      <c r="L191" s="267"/>
      <c r="M191" s="268"/>
      <c r="N191" s="269"/>
      <c r="O191" s="269"/>
      <c r="P191" s="269"/>
      <c r="Q191" s="269"/>
      <c r="R191" s="269"/>
      <c r="S191" s="269"/>
      <c r="T191" s="27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71" t="s">
        <v>163</v>
      </c>
      <c r="AU191" s="271" t="s">
        <v>154</v>
      </c>
      <c r="AV191" s="14" t="s">
        <v>154</v>
      </c>
      <c r="AW191" s="14" t="s">
        <v>33</v>
      </c>
      <c r="AX191" s="14" t="s">
        <v>79</v>
      </c>
      <c r="AY191" s="271" t="s">
        <v>146</v>
      </c>
    </row>
    <row r="192" s="15" customFormat="1">
      <c r="A192" s="15"/>
      <c r="B192" s="272"/>
      <c r="C192" s="273"/>
      <c r="D192" s="252" t="s">
        <v>163</v>
      </c>
      <c r="E192" s="274" t="s">
        <v>1</v>
      </c>
      <c r="F192" s="275" t="s">
        <v>178</v>
      </c>
      <c r="G192" s="273"/>
      <c r="H192" s="276">
        <v>99.483000000000004</v>
      </c>
      <c r="I192" s="277"/>
      <c r="J192" s="273"/>
      <c r="K192" s="273"/>
      <c r="L192" s="278"/>
      <c r="M192" s="279"/>
      <c r="N192" s="280"/>
      <c r="O192" s="280"/>
      <c r="P192" s="280"/>
      <c r="Q192" s="280"/>
      <c r="R192" s="280"/>
      <c r="S192" s="280"/>
      <c r="T192" s="281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82" t="s">
        <v>163</v>
      </c>
      <c r="AU192" s="282" t="s">
        <v>154</v>
      </c>
      <c r="AV192" s="15" t="s">
        <v>153</v>
      </c>
      <c r="AW192" s="15" t="s">
        <v>33</v>
      </c>
      <c r="AX192" s="15" t="s">
        <v>87</v>
      </c>
      <c r="AY192" s="282" t="s">
        <v>146</v>
      </c>
    </row>
    <row r="193" s="2" customFormat="1" ht="24" customHeight="1">
      <c r="A193" s="38"/>
      <c r="B193" s="39"/>
      <c r="C193" s="236" t="s">
        <v>299</v>
      </c>
      <c r="D193" s="236" t="s">
        <v>149</v>
      </c>
      <c r="E193" s="237" t="s">
        <v>556</v>
      </c>
      <c r="F193" s="238" t="s">
        <v>751</v>
      </c>
      <c r="G193" s="239" t="s">
        <v>152</v>
      </c>
      <c r="H193" s="240">
        <v>99.483000000000004</v>
      </c>
      <c r="I193" s="241"/>
      <c r="J193" s="242">
        <f>ROUND(I193*H193,2)</f>
        <v>0</v>
      </c>
      <c r="K193" s="243"/>
      <c r="L193" s="44"/>
      <c r="M193" s="244" t="s">
        <v>1</v>
      </c>
      <c r="N193" s="245" t="s">
        <v>45</v>
      </c>
      <c r="O193" s="91"/>
      <c r="P193" s="246">
        <f>O193*H193</f>
        <v>0</v>
      </c>
      <c r="Q193" s="246">
        <v>0</v>
      </c>
      <c r="R193" s="246">
        <f>Q193*H193</f>
        <v>0</v>
      </c>
      <c r="S193" s="246">
        <v>0</v>
      </c>
      <c r="T193" s="247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48" t="s">
        <v>153</v>
      </c>
      <c r="AT193" s="248" t="s">
        <v>149</v>
      </c>
      <c r="AU193" s="248" t="s">
        <v>154</v>
      </c>
      <c r="AY193" s="17" t="s">
        <v>146</v>
      </c>
      <c r="BE193" s="249">
        <f>IF(N193="základná",J193,0)</f>
        <v>0</v>
      </c>
      <c r="BF193" s="249">
        <f>IF(N193="znížená",J193,0)</f>
        <v>0</v>
      </c>
      <c r="BG193" s="249">
        <f>IF(N193="zákl. prenesená",J193,0)</f>
        <v>0</v>
      </c>
      <c r="BH193" s="249">
        <f>IF(N193="zníž. prenesená",J193,0)</f>
        <v>0</v>
      </c>
      <c r="BI193" s="249">
        <f>IF(N193="nulová",J193,0)</f>
        <v>0</v>
      </c>
      <c r="BJ193" s="17" t="s">
        <v>154</v>
      </c>
      <c r="BK193" s="249">
        <f>ROUND(I193*H193,2)</f>
        <v>0</v>
      </c>
      <c r="BL193" s="17" t="s">
        <v>153</v>
      </c>
      <c r="BM193" s="248" t="s">
        <v>752</v>
      </c>
    </row>
    <row r="194" s="14" customFormat="1">
      <c r="A194" s="14"/>
      <c r="B194" s="261"/>
      <c r="C194" s="262"/>
      <c r="D194" s="252" t="s">
        <v>163</v>
      </c>
      <c r="E194" s="263" t="s">
        <v>1</v>
      </c>
      <c r="F194" s="264" t="s">
        <v>710</v>
      </c>
      <c r="G194" s="262"/>
      <c r="H194" s="265">
        <v>58.020000000000003</v>
      </c>
      <c r="I194" s="266"/>
      <c r="J194" s="262"/>
      <c r="K194" s="262"/>
      <c r="L194" s="267"/>
      <c r="M194" s="268"/>
      <c r="N194" s="269"/>
      <c r="O194" s="269"/>
      <c r="P194" s="269"/>
      <c r="Q194" s="269"/>
      <c r="R194" s="269"/>
      <c r="S194" s="269"/>
      <c r="T194" s="27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71" t="s">
        <v>163</v>
      </c>
      <c r="AU194" s="271" t="s">
        <v>154</v>
      </c>
      <c r="AV194" s="14" t="s">
        <v>154</v>
      </c>
      <c r="AW194" s="14" t="s">
        <v>33</v>
      </c>
      <c r="AX194" s="14" t="s">
        <v>79</v>
      </c>
      <c r="AY194" s="271" t="s">
        <v>146</v>
      </c>
    </row>
    <row r="195" s="14" customFormat="1">
      <c r="A195" s="14"/>
      <c r="B195" s="261"/>
      <c r="C195" s="262"/>
      <c r="D195" s="252" t="s">
        <v>163</v>
      </c>
      <c r="E195" s="263" t="s">
        <v>1</v>
      </c>
      <c r="F195" s="264" t="s">
        <v>711</v>
      </c>
      <c r="G195" s="262"/>
      <c r="H195" s="265">
        <v>41.463000000000001</v>
      </c>
      <c r="I195" s="266"/>
      <c r="J195" s="262"/>
      <c r="K195" s="262"/>
      <c r="L195" s="267"/>
      <c r="M195" s="268"/>
      <c r="N195" s="269"/>
      <c r="O195" s="269"/>
      <c r="P195" s="269"/>
      <c r="Q195" s="269"/>
      <c r="R195" s="269"/>
      <c r="S195" s="269"/>
      <c r="T195" s="27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71" t="s">
        <v>163</v>
      </c>
      <c r="AU195" s="271" t="s">
        <v>154</v>
      </c>
      <c r="AV195" s="14" t="s">
        <v>154</v>
      </c>
      <c r="AW195" s="14" t="s">
        <v>33</v>
      </c>
      <c r="AX195" s="14" t="s">
        <v>79</v>
      </c>
      <c r="AY195" s="271" t="s">
        <v>146</v>
      </c>
    </row>
    <row r="196" s="15" customFormat="1">
      <c r="A196" s="15"/>
      <c r="B196" s="272"/>
      <c r="C196" s="273"/>
      <c r="D196" s="252" t="s">
        <v>163</v>
      </c>
      <c r="E196" s="274" t="s">
        <v>1</v>
      </c>
      <c r="F196" s="275" t="s">
        <v>178</v>
      </c>
      <c r="G196" s="273"/>
      <c r="H196" s="276">
        <v>99.483000000000004</v>
      </c>
      <c r="I196" s="277"/>
      <c r="J196" s="273"/>
      <c r="K196" s="273"/>
      <c r="L196" s="278"/>
      <c r="M196" s="279"/>
      <c r="N196" s="280"/>
      <c r="O196" s="280"/>
      <c r="P196" s="280"/>
      <c r="Q196" s="280"/>
      <c r="R196" s="280"/>
      <c r="S196" s="280"/>
      <c r="T196" s="281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82" t="s">
        <v>163</v>
      </c>
      <c r="AU196" s="282" t="s">
        <v>154</v>
      </c>
      <c r="AV196" s="15" t="s">
        <v>153</v>
      </c>
      <c r="AW196" s="15" t="s">
        <v>33</v>
      </c>
      <c r="AX196" s="15" t="s">
        <v>87</v>
      </c>
      <c r="AY196" s="282" t="s">
        <v>146</v>
      </c>
    </row>
    <row r="197" s="2" customFormat="1" ht="24" customHeight="1">
      <c r="A197" s="38"/>
      <c r="B197" s="39"/>
      <c r="C197" s="283" t="s">
        <v>304</v>
      </c>
      <c r="D197" s="283" t="s">
        <v>438</v>
      </c>
      <c r="E197" s="284" t="s">
        <v>753</v>
      </c>
      <c r="F197" s="285" t="s">
        <v>754</v>
      </c>
      <c r="G197" s="286" t="s">
        <v>666</v>
      </c>
      <c r="H197" s="287">
        <v>34.819000000000003</v>
      </c>
      <c r="I197" s="288"/>
      <c r="J197" s="289">
        <f>ROUND(I197*H197,2)</f>
        <v>0</v>
      </c>
      <c r="K197" s="290"/>
      <c r="L197" s="291"/>
      <c r="M197" s="292" t="s">
        <v>1</v>
      </c>
      <c r="N197" s="293" t="s">
        <v>45</v>
      </c>
      <c r="O197" s="91"/>
      <c r="P197" s="246">
        <f>O197*H197</f>
        <v>0</v>
      </c>
      <c r="Q197" s="246">
        <v>0.0010300000000000001</v>
      </c>
      <c r="R197" s="246">
        <f>Q197*H197</f>
        <v>0.035863570000000004</v>
      </c>
      <c r="S197" s="246">
        <v>0</v>
      </c>
      <c r="T197" s="247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48" t="s">
        <v>195</v>
      </c>
      <c r="AT197" s="248" t="s">
        <v>438</v>
      </c>
      <c r="AU197" s="248" t="s">
        <v>154</v>
      </c>
      <c r="AY197" s="17" t="s">
        <v>146</v>
      </c>
      <c r="BE197" s="249">
        <f>IF(N197="základná",J197,0)</f>
        <v>0</v>
      </c>
      <c r="BF197" s="249">
        <f>IF(N197="znížená",J197,0)</f>
        <v>0</v>
      </c>
      <c r="BG197" s="249">
        <f>IF(N197="zákl. prenesená",J197,0)</f>
        <v>0</v>
      </c>
      <c r="BH197" s="249">
        <f>IF(N197="zníž. prenesená",J197,0)</f>
        <v>0</v>
      </c>
      <c r="BI197" s="249">
        <f>IF(N197="nulová",J197,0)</f>
        <v>0</v>
      </c>
      <c r="BJ197" s="17" t="s">
        <v>154</v>
      </c>
      <c r="BK197" s="249">
        <f>ROUND(I197*H197,2)</f>
        <v>0</v>
      </c>
      <c r="BL197" s="17" t="s">
        <v>153</v>
      </c>
      <c r="BM197" s="248" t="s">
        <v>755</v>
      </c>
    </row>
    <row r="198" s="14" customFormat="1">
      <c r="A198" s="14"/>
      <c r="B198" s="261"/>
      <c r="C198" s="262"/>
      <c r="D198" s="252" t="s">
        <v>163</v>
      </c>
      <c r="E198" s="262"/>
      <c r="F198" s="264" t="s">
        <v>756</v>
      </c>
      <c r="G198" s="262"/>
      <c r="H198" s="265">
        <v>34.819000000000003</v>
      </c>
      <c r="I198" s="266"/>
      <c r="J198" s="262"/>
      <c r="K198" s="262"/>
      <c r="L198" s="267"/>
      <c r="M198" s="268"/>
      <c r="N198" s="269"/>
      <c r="O198" s="269"/>
      <c r="P198" s="269"/>
      <c r="Q198" s="269"/>
      <c r="R198" s="269"/>
      <c r="S198" s="269"/>
      <c r="T198" s="27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71" t="s">
        <v>163</v>
      </c>
      <c r="AU198" s="271" t="s">
        <v>154</v>
      </c>
      <c r="AV198" s="14" t="s">
        <v>154</v>
      </c>
      <c r="AW198" s="14" t="s">
        <v>4</v>
      </c>
      <c r="AX198" s="14" t="s">
        <v>87</v>
      </c>
      <c r="AY198" s="271" t="s">
        <v>146</v>
      </c>
    </row>
    <row r="199" s="2" customFormat="1" ht="24" customHeight="1">
      <c r="A199" s="38"/>
      <c r="B199" s="39"/>
      <c r="C199" s="283" t="s">
        <v>308</v>
      </c>
      <c r="D199" s="283" t="s">
        <v>438</v>
      </c>
      <c r="E199" s="284" t="s">
        <v>559</v>
      </c>
      <c r="F199" s="285" t="s">
        <v>560</v>
      </c>
      <c r="G199" s="286" t="s">
        <v>561</v>
      </c>
      <c r="H199" s="287">
        <v>74.611999999999995</v>
      </c>
      <c r="I199" s="288"/>
      <c r="J199" s="289">
        <f>ROUND(I199*H199,2)</f>
        <v>0</v>
      </c>
      <c r="K199" s="290"/>
      <c r="L199" s="291"/>
      <c r="M199" s="292" t="s">
        <v>1</v>
      </c>
      <c r="N199" s="293" t="s">
        <v>45</v>
      </c>
      <c r="O199" s="91"/>
      <c r="P199" s="246">
        <f>O199*H199</f>
        <v>0</v>
      </c>
      <c r="Q199" s="246">
        <v>0.001</v>
      </c>
      <c r="R199" s="246">
        <f>Q199*H199</f>
        <v>0.074611999999999998</v>
      </c>
      <c r="S199" s="246">
        <v>0</v>
      </c>
      <c r="T199" s="247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48" t="s">
        <v>195</v>
      </c>
      <c r="AT199" s="248" t="s">
        <v>438</v>
      </c>
      <c r="AU199" s="248" t="s">
        <v>154</v>
      </c>
      <c r="AY199" s="17" t="s">
        <v>146</v>
      </c>
      <c r="BE199" s="249">
        <f>IF(N199="základná",J199,0)</f>
        <v>0</v>
      </c>
      <c r="BF199" s="249">
        <f>IF(N199="znížená",J199,0)</f>
        <v>0</v>
      </c>
      <c r="BG199" s="249">
        <f>IF(N199="zákl. prenesená",J199,0)</f>
        <v>0</v>
      </c>
      <c r="BH199" s="249">
        <f>IF(N199="zníž. prenesená",J199,0)</f>
        <v>0</v>
      </c>
      <c r="BI199" s="249">
        <f>IF(N199="nulová",J199,0)</f>
        <v>0</v>
      </c>
      <c r="BJ199" s="17" t="s">
        <v>154</v>
      </c>
      <c r="BK199" s="249">
        <f>ROUND(I199*H199,2)</f>
        <v>0</v>
      </c>
      <c r="BL199" s="17" t="s">
        <v>153</v>
      </c>
      <c r="BM199" s="248" t="s">
        <v>757</v>
      </c>
    </row>
    <row r="200" s="14" customFormat="1">
      <c r="A200" s="14"/>
      <c r="B200" s="261"/>
      <c r="C200" s="262"/>
      <c r="D200" s="252" t="s">
        <v>163</v>
      </c>
      <c r="E200" s="263" t="s">
        <v>1</v>
      </c>
      <c r="F200" s="264" t="s">
        <v>758</v>
      </c>
      <c r="G200" s="262"/>
      <c r="H200" s="265">
        <v>74.611999999999995</v>
      </c>
      <c r="I200" s="266"/>
      <c r="J200" s="262"/>
      <c r="K200" s="262"/>
      <c r="L200" s="267"/>
      <c r="M200" s="268"/>
      <c r="N200" s="269"/>
      <c r="O200" s="269"/>
      <c r="P200" s="269"/>
      <c r="Q200" s="269"/>
      <c r="R200" s="269"/>
      <c r="S200" s="269"/>
      <c r="T200" s="27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71" t="s">
        <v>163</v>
      </c>
      <c r="AU200" s="271" t="s">
        <v>154</v>
      </c>
      <c r="AV200" s="14" t="s">
        <v>154</v>
      </c>
      <c r="AW200" s="14" t="s">
        <v>33</v>
      </c>
      <c r="AX200" s="14" t="s">
        <v>87</v>
      </c>
      <c r="AY200" s="271" t="s">
        <v>146</v>
      </c>
    </row>
    <row r="201" s="2" customFormat="1" ht="24" customHeight="1">
      <c r="A201" s="38"/>
      <c r="B201" s="39"/>
      <c r="C201" s="283" t="s">
        <v>314</v>
      </c>
      <c r="D201" s="283" t="s">
        <v>438</v>
      </c>
      <c r="E201" s="284" t="s">
        <v>759</v>
      </c>
      <c r="F201" s="285" t="s">
        <v>760</v>
      </c>
      <c r="G201" s="286" t="s">
        <v>561</v>
      </c>
      <c r="H201" s="287">
        <v>2686.0410000000002</v>
      </c>
      <c r="I201" s="288"/>
      <c r="J201" s="289">
        <f>ROUND(I201*H201,2)</f>
        <v>0</v>
      </c>
      <c r="K201" s="290"/>
      <c r="L201" s="291"/>
      <c r="M201" s="292" t="s">
        <v>1</v>
      </c>
      <c r="N201" s="293" t="s">
        <v>45</v>
      </c>
      <c r="O201" s="91"/>
      <c r="P201" s="246">
        <f>O201*H201</f>
        <v>0</v>
      </c>
      <c r="Q201" s="246">
        <v>0.001</v>
      </c>
      <c r="R201" s="246">
        <f>Q201*H201</f>
        <v>2.6860410000000003</v>
      </c>
      <c r="S201" s="246">
        <v>0</v>
      </c>
      <c r="T201" s="247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48" t="s">
        <v>195</v>
      </c>
      <c r="AT201" s="248" t="s">
        <v>438</v>
      </c>
      <c r="AU201" s="248" t="s">
        <v>154</v>
      </c>
      <c r="AY201" s="17" t="s">
        <v>146</v>
      </c>
      <c r="BE201" s="249">
        <f>IF(N201="základná",J201,0)</f>
        <v>0</v>
      </c>
      <c r="BF201" s="249">
        <f>IF(N201="znížená",J201,0)</f>
        <v>0</v>
      </c>
      <c r="BG201" s="249">
        <f>IF(N201="zákl. prenesená",J201,0)</f>
        <v>0</v>
      </c>
      <c r="BH201" s="249">
        <f>IF(N201="zníž. prenesená",J201,0)</f>
        <v>0</v>
      </c>
      <c r="BI201" s="249">
        <f>IF(N201="nulová",J201,0)</f>
        <v>0</v>
      </c>
      <c r="BJ201" s="17" t="s">
        <v>154</v>
      </c>
      <c r="BK201" s="249">
        <f>ROUND(I201*H201,2)</f>
        <v>0</v>
      </c>
      <c r="BL201" s="17" t="s">
        <v>153</v>
      </c>
      <c r="BM201" s="248" t="s">
        <v>761</v>
      </c>
    </row>
    <row r="202" s="14" customFormat="1">
      <c r="A202" s="14"/>
      <c r="B202" s="261"/>
      <c r="C202" s="262"/>
      <c r="D202" s="252" t="s">
        <v>163</v>
      </c>
      <c r="E202" s="263" t="s">
        <v>1</v>
      </c>
      <c r="F202" s="264" t="s">
        <v>762</v>
      </c>
      <c r="G202" s="262"/>
      <c r="H202" s="265">
        <v>2686.0410000000002</v>
      </c>
      <c r="I202" s="266"/>
      <c r="J202" s="262"/>
      <c r="K202" s="262"/>
      <c r="L202" s="267"/>
      <c r="M202" s="268"/>
      <c r="N202" s="269"/>
      <c r="O202" s="269"/>
      <c r="P202" s="269"/>
      <c r="Q202" s="269"/>
      <c r="R202" s="269"/>
      <c r="S202" s="269"/>
      <c r="T202" s="27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71" t="s">
        <v>163</v>
      </c>
      <c r="AU202" s="271" t="s">
        <v>154</v>
      </c>
      <c r="AV202" s="14" t="s">
        <v>154</v>
      </c>
      <c r="AW202" s="14" t="s">
        <v>33</v>
      </c>
      <c r="AX202" s="14" t="s">
        <v>87</v>
      </c>
      <c r="AY202" s="271" t="s">
        <v>146</v>
      </c>
    </row>
    <row r="203" s="2" customFormat="1" ht="16.5" customHeight="1">
      <c r="A203" s="38"/>
      <c r="B203" s="39"/>
      <c r="C203" s="236" t="s">
        <v>319</v>
      </c>
      <c r="D203" s="236" t="s">
        <v>149</v>
      </c>
      <c r="E203" s="237" t="s">
        <v>763</v>
      </c>
      <c r="F203" s="238" t="s">
        <v>764</v>
      </c>
      <c r="G203" s="239" t="s">
        <v>152</v>
      </c>
      <c r="H203" s="240">
        <v>99.483000000000004</v>
      </c>
      <c r="I203" s="241"/>
      <c r="J203" s="242">
        <f>ROUND(I203*H203,2)</f>
        <v>0</v>
      </c>
      <c r="K203" s="243"/>
      <c r="L203" s="44"/>
      <c r="M203" s="244" t="s">
        <v>1</v>
      </c>
      <c r="N203" s="245" t="s">
        <v>45</v>
      </c>
      <c r="O203" s="91"/>
      <c r="P203" s="246">
        <f>O203*H203</f>
        <v>0</v>
      </c>
      <c r="Q203" s="246">
        <v>0.0074999999999999997</v>
      </c>
      <c r="R203" s="246">
        <f>Q203*H203</f>
        <v>0.74612250000000002</v>
      </c>
      <c r="S203" s="246">
        <v>0</v>
      </c>
      <c r="T203" s="247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48" t="s">
        <v>262</v>
      </c>
      <c r="AT203" s="248" t="s">
        <v>149</v>
      </c>
      <c r="AU203" s="248" t="s">
        <v>154</v>
      </c>
      <c r="AY203" s="17" t="s">
        <v>146</v>
      </c>
      <c r="BE203" s="249">
        <f>IF(N203="základná",J203,0)</f>
        <v>0</v>
      </c>
      <c r="BF203" s="249">
        <f>IF(N203="znížená",J203,0)</f>
        <v>0</v>
      </c>
      <c r="BG203" s="249">
        <f>IF(N203="zákl. prenesená",J203,0)</f>
        <v>0</v>
      </c>
      <c r="BH203" s="249">
        <f>IF(N203="zníž. prenesená",J203,0)</f>
        <v>0</v>
      </c>
      <c r="BI203" s="249">
        <f>IF(N203="nulová",J203,0)</f>
        <v>0</v>
      </c>
      <c r="BJ203" s="17" t="s">
        <v>154</v>
      </c>
      <c r="BK203" s="249">
        <f>ROUND(I203*H203,2)</f>
        <v>0</v>
      </c>
      <c r="BL203" s="17" t="s">
        <v>262</v>
      </c>
      <c r="BM203" s="248" t="s">
        <v>765</v>
      </c>
    </row>
    <row r="204" s="14" customFormat="1">
      <c r="A204" s="14"/>
      <c r="B204" s="261"/>
      <c r="C204" s="262"/>
      <c r="D204" s="252" t="s">
        <v>163</v>
      </c>
      <c r="E204" s="263" t="s">
        <v>1</v>
      </c>
      <c r="F204" s="264" t="s">
        <v>710</v>
      </c>
      <c r="G204" s="262"/>
      <c r="H204" s="265">
        <v>58.020000000000003</v>
      </c>
      <c r="I204" s="266"/>
      <c r="J204" s="262"/>
      <c r="K204" s="262"/>
      <c r="L204" s="267"/>
      <c r="M204" s="268"/>
      <c r="N204" s="269"/>
      <c r="O204" s="269"/>
      <c r="P204" s="269"/>
      <c r="Q204" s="269"/>
      <c r="R204" s="269"/>
      <c r="S204" s="269"/>
      <c r="T204" s="27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71" t="s">
        <v>163</v>
      </c>
      <c r="AU204" s="271" t="s">
        <v>154</v>
      </c>
      <c r="AV204" s="14" t="s">
        <v>154</v>
      </c>
      <c r="AW204" s="14" t="s">
        <v>33</v>
      </c>
      <c r="AX204" s="14" t="s">
        <v>79</v>
      </c>
      <c r="AY204" s="271" t="s">
        <v>146</v>
      </c>
    </row>
    <row r="205" s="14" customFormat="1">
      <c r="A205" s="14"/>
      <c r="B205" s="261"/>
      <c r="C205" s="262"/>
      <c r="D205" s="252" t="s">
        <v>163</v>
      </c>
      <c r="E205" s="263" t="s">
        <v>1</v>
      </c>
      <c r="F205" s="264" t="s">
        <v>711</v>
      </c>
      <c r="G205" s="262"/>
      <c r="H205" s="265">
        <v>41.463000000000001</v>
      </c>
      <c r="I205" s="266"/>
      <c r="J205" s="262"/>
      <c r="K205" s="262"/>
      <c r="L205" s="267"/>
      <c r="M205" s="268"/>
      <c r="N205" s="269"/>
      <c r="O205" s="269"/>
      <c r="P205" s="269"/>
      <c r="Q205" s="269"/>
      <c r="R205" s="269"/>
      <c r="S205" s="269"/>
      <c r="T205" s="27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71" t="s">
        <v>163</v>
      </c>
      <c r="AU205" s="271" t="s">
        <v>154</v>
      </c>
      <c r="AV205" s="14" t="s">
        <v>154</v>
      </c>
      <c r="AW205" s="14" t="s">
        <v>33</v>
      </c>
      <c r="AX205" s="14" t="s">
        <v>79</v>
      </c>
      <c r="AY205" s="271" t="s">
        <v>146</v>
      </c>
    </row>
    <row r="206" s="15" customFormat="1">
      <c r="A206" s="15"/>
      <c r="B206" s="272"/>
      <c r="C206" s="273"/>
      <c r="D206" s="252" t="s">
        <v>163</v>
      </c>
      <c r="E206" s="274" t="s">
        <v>1</v>
      </c>
      <c r="F206" s="275" t="s">
        <v>178</v>
      </c>
      <c r="G206" s="273"/>
      <c r="H206" s="276">
        <v>99.483000000000004</v>
      </c>
      <c r="I206" s="277"/>
      <c r="J206" s="273"/>
      <c r="K206" s="273"/>
      <c r="L206" s="278"/>
      <c r="M206" s="279"/>
      <c r="N206" s="280"/>
      <c r="O206" s="280"/>
      <c r="P206" s="280"/>
      <c r="Q206" s="280"/>
      <c r="R206" s="280"/>
      <c r="S206" s="280"/>
      <c r="T206" s="281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82" t="s">
        <v>163</v>
      </c>
      <c r="AU206" s="282" t="s">
        <v>154</v>
      </c>
      <c r="AV206" s="15" t="s">
        <v>153</v>
      </c>
      <c r="AW206" s="15" t="s">
        <v>33</v>
      </c>
      <c r="AX206" s="15" t="s">
        <v>87</v>
      </c>
      <c r="AY206" s="282" t="s">
        <v>146</v>
      </c>
    </row>
    <row r="207" s="2" customFormat="1" ht="24" customHeight="1">
      <c r="A207" s="38"/>
      <c r="B207" s="39"/>
      <c r="C207" s="283" t="s">
        <v>331</v>
      </c>
      <c r="D207" s="283" t="s">
        <v>438</v>
      </c>
      <c r="E207" s="284" t="s">
        <v>766</v>
      </c>
      <c r="F207" s="285" t="s">
        <v>767</v>
      </c>
      <c r="G207" s="286" t="s">
        <v>561</v>
      </c>
      <c r="H207" s="287">
        <v>4228.0299999999997</v>
      </c>
      <c r="I207" s="288"/>
      <c r="J207" s="289">
        <f>ROUND(I207*H207,2)</f>
        <v>0</v>
      </c>
      <c r="K207" s="290"/>
      <c r="L207" s="291"/>
      <c r="M207" s="292" t="s">
        <v>1</v>
      </c>
      <c r="N207" s="293" t="s">
        <v>45</v>
      </c>
      <c r="O207" s="91"/>
      <c r="P207" s="246">
        <f>O207*H207</f>
        <v>0</v>
      </c>
      <c r="Q207" s="246">
        <v>0.001</v>
      </c>
      <c r="R207" s="246">
        <f>Q207*H207</f>
        <v>4.2280299999999995</v>
      </c>
      <c r="S207" s="246">
        <v>0</v>
      </c>
      <c r="T207" s="247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48" t="s">
        <v>362</v>
      </c>
      <c r="AT207" s="248" t="s">
        <v>438</v>
      </c>
      <c r="AU207" s="248" t="s">
        <v>154</v>
      </c>
      <c r="AY207" s="17" t="s">
        <v>146</v>
      </c>
      <c r="BE207" s="249">
        <f>IF(N207="základná",J207,0)</f>
        <v>0</v>
      </c>
      <c r="BF207" s="249">
        <f>IF(N207="znížená",J207,0)</f>
        <v>0</v>
      </c>
      <c r="BG207" s="249">
        <f>IF(N207="zákl. prenesená",J207,0)</f>
        <v>0</v>
      </c>
      <c r="BH207" s="249">
        <f>IF(N207="zníž. prenesená",J207,0)</f>
        <v>0</v>
      </c>
      <c r="BI207" s="249">
        <f>IF(N207="nulová",J207,0)</f>
        <v>0</v>
      </c>
      <c r="BJ207" s="17" t="s">
        <v>154</v>
      </c>
      <c r="BK207" s="249">
        <f>ROUND(I207*H207,2)</f>
        <v>0</v>
      </c>
      <c r="BL207" s="17" t="s">
        <v>262</v>
      </c>
      <c r="BM207" s="248" t="s">
        <v>768</v>
      </c>
    </row>
    <row r="208" s="14" customFormat="1">
      <c r="A208" s="14"/>
      <c r="B208" s="261"/>
      <c r="C208" s="262"/>
      <c r="D208" s="252" t="s">
        <v>163</v>
      </c>
      <c r="E208" s="263" t="s">
        <v>1</v>
      </c>
      <c r="F208" s="264" t="s">
        <v>769</v>
      </c>
      <c r="G208" s="262"/>
      <c r="H208" s="265">
        <v>845.60599999999999</v>
      </c>
      <c r="I208" s="266"/>
      <c r="J208" s="262"/>
      <c r="K208" s="262"/>
      <c r="L208" s="267"/>
      <c r="M208" s="268"/>
      <c r="N208" s="269"/>
      <c r="O208" s="269"/>
      <c r="P208" s="269"/>
      <c r="Q208" s="269"/>
      <c r="R208" s="269"/>
      <c r="S208" s="269"/>
      <c r="T208" s="27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71" t="s">
        <v>163</v>
      </c>
      <c r="AU208" s="271" t="s">
        <v>154</v>
      </c>
      <c r="AV208" s="14" t="s">
        <v>154</v>
      </c>
      <c r="AW208" s="14" t="s">
        <v>33</v>
      </c>
      <c r="AX208" s="14" t="s">
        <v>87</v>
      </c>
      <c r="AY208" s="271" t="s">
        <v>146</v>
      </c>
    </row>
    <row r="209" s="14" customFormat="1">
      <c r="A209" s="14"/>
      <c r="B209" s="261"/>
      <c r="C209" s="262"/>
      <c r="D209" s="252" t="s">
        <v>163</v>
      </c>
      <c r="E209" s="262"/>
      <c r="F209" s="264" t="s">
        <v>770</v>
      </c>
      <c r="G209" s="262"/>
      <c r="H209" s="265">
        <v>4228.0299999999997</v>
      </c>
      <c r="I209" s="266"/>
      <c r="J209" s="262"/>
      <c r="K209" s="262"/>
      <c r="L209" s="267"/>
      <c r="M209" s="268"/>
      <c r="N209" s="269"/>
      <c r="O209" s="269"/>
      <c r="P209" s="269"/>
      <c r="Q209" s="269"/>
      <c r="R209" s="269"/>
      <c r="S209" s="269"/>
      <c r="T209" s="27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71" t="s">
        <v>163</v>
      </c>
      <c r="AU209" s="271" t="s">
        <v>154</v>
      </c>
      <c r="AV209" s="14" t="s">
        <v>154</v>
      </c>
      <c r="AW209" s="14" t="s">
        <v>4</v>
      </c>
      <c r="AX209" s="14" t="s">
        <v>87</v>
      </c>
      <c r="AY209" s="271" t="s">
        <v>146</v>
      </c>
    </row>
    <row r="210" s="2" customFormat="1" ht="24" customHeight="1">
      <c r="A210" s="38"/>
      <c r="B210" s="39"/>
      <c r="C210" s="236" t="s">
        <v>338</v>
      </c>
      <c r="D210" s="236" t="s">
        <v>149</v>
      </c>
      <c r="E210" s="237" t="s">
        <v>771</v>
      </c>
      <c r="F210" s="238" t="s">
        <v>772</v>
      </c>
      <c r="G210" s="239" t="s">
        <v>152</v>
      </c>
      <c r="H210" s="240">
        <v>99.483000000000004</v>
      </c>
      <c r="I210" s="241"/>
      <c r="J210" s="242">
        <f>ROUND(I210*H210,2)</f>
        <v>0</v>
      </c>
      <c r="K210" s="243"/>
      <c r="L210" s="44"/>
      <c r="M210" s="244" t="s">
        <v>1</v>
      </c>
      <c r="N210" s="245" t="s">
        <v>45</v>
      </c>
      <c r="O210" s="91"/>
      <c r="P210" s="246">
        <f>O210*H210</f>
        <v>0</v>
      </c>
      <c r="Q210" s="246">
        <v>0</v>
      </c>
      <c r="R210" s="246">
        <f>Q210*H210</f>
        <v>0</v>
      </c>
      <c r="S210" s="246">
        <v>0</v>
      </c>
      <c r="T210" s="247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48" t="s">
        <v>262</v>
      </c>
      <c r="AT210" s="248" t="s">
        <v>149</v>
      </c>
      <c r="AU210" s="248" t="s">
        <v>154</v>
      </c>
      <c r="AY210" s="17" t="s">
        <v>146</v>
      </c>
      <c r="BE210" s="249">
        <f>IF(N210="základná",J210,0)</f>
        <v>0</v>
      </c>
      <c r="BF210" s="249">
        <f>IF(N210="znížená",J210,0)</f>
        <v>0</v>
      </c>
      <c r="BG210" s="249">
        <f>IF(N210="zákl. prenesená",J210,0)</f>
        <v>0</v>
      </c>
      <c r="BH210" s="249">
        <f>IF(N210="zníž. prenesená",J210,0)</f>
        <v>0</v>
      </c>
      <c r="BI210" s="249">
        <f>IF(N210="nulová",J210,0)</f>
        <v>0</v>
      </c>
      <c r="BJ210" s="17" t="s">
        <v>154</v>
      </c>
      <c r="BK210" s="249">
        <f>ROUND(I210*H210,2)</f>
        <v>0</v>
      </c>
      <c r="BL210" s="17" t="s">
        <v>262</v>
      </c>
      <c r="BM210" s="248" t="s">
        <v>773</v>
      </c>
    </row>
    <row r="211" s="14" customFormat="1">
      <c r="A211" s="14"/>
      <c r="B211" s="261"/>
      <c r="C211" s="262"/>
      <c r="D211" s="252" t="s">
        <v>163</v>
      </c>
      <c r="E211" s="263" t="s">
        <v>1</v>
      </c>
      <c r="F211" s="264" t="s">
        <v>710</v>
      </c>
      <c r="G211" s="262"/>
      <c r="H211" s="265">
        <v>58.020000000000003</v>
      </c>
      <c r="I211" s="266"/>
      <c r="J211" s="262"/>
      <c r="K211" s="262"/>
      <c r="L211" s="267"/>
      <c r="M211" s="268"/>
      <c r="N211" s="269"/>
      <c r="O211" s="269"/>
      <c r="P211" s="269"/>
      <c r="Q211" s="269"/>
      <c r="R211" s="269"/>
      <c r="S211" s="269"/>
      <c r="T211" s="27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71" t="s">
        <v>163</v>
      </c>
      <c r="AU211" s="271" t="s">
        <v>154</v>
      </c>
      <c r="AV211" s="14" t="s">
        <v>154</v>
      </c>
      <c r="AW211" s="14" t="s">
        <v>33</v>
      </c>
      <c r="AX211" s="14" t="s">
        <v>79</v>
      </c>
      <c r="AY211" s="271" t="s">
        <v>146</v>
      </c>
    </row>
    <row r="212" s="14" customFormat="1">
      <c r="A212" s="14"/>
      <c r="B212" s="261"/>
      <c r="C212" s="262"/>
      <c r="D212" s="252" t="s">
        <v>163</v>
      </c>
      <c r="E212" s="263" t="s">
        <v>1</v>
      </c>
      <c r="F212" s="264" t="s">
        <v>711</v>
      </c>
      <c r="G212" s="262"/>
      <c r="H212" s="265">
        <v>41.463000000000001</v>
      </c>
      <c r="I212" s="266"/>
      <c r="J212" s="262"/>
      <c r="K212" s="262"/>
      <c r="L212" s="267"/>
      <c r="M212" s="268"/>
      <c r="N212" s="269"/>
      <c r="O212" s="269"/>
      <c r="P212" s="269"/>
      <c r="Q212" s="269"/>
      <c r="R212" s="269"/>
      <c r="S212" s="269"/>
      <c r="T212" s="27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71" t="s">
        <v>163</v>
      </c>
      <c r="AU212" s="271" t="s">
        <v>154</v>
      </c>
      <c r="AV212" s="14" t="s">
        <v>154</v>
      </c>
      <c r="AW212" s="14" t="s">
        <v>33</v>
      </c>
      <c r="AX212" s="14" t="s">
        <v>79</v>
      </c>
      <c r="AY212" s="271" t="s">
        <v>146</v>
      </c>
    </row>
    <row r="213" s="15" customFormat="1">
      <c r="A213" s="15"/>
      <c r="B213" s="272"/>
      <c r="C213" s="273"/>
      <c r="D213" s="252" t="s">
        <v>163</v>
      </c>
      <c r="E213" s="274" t="s">
        <v>1</v>
      </c>
      <c r="F213" s="275" t="s">
        <v>178</v>
      </c>
      <c r="G213" s="273"/>
      <c r="H213" s="276">
        <v>99.483000000000004</v>
      </c>
      <c r="I213" s="277"/>
      <c r="J213" s="273"/>
      <c r="K213" s="273"/>
      <c r="L213" s="278"/>
      <c r="M213" s="279"/>
      <c r="N213" s="280"/>
      <c r="O213" s="280"/>
      <c r="P213" s="280"/>
      <c r="Q213" s="280"/>
      <c r="R213" s="280"/>
      <c r="S213" s="280"/>
      <c r="T213" s="281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82" t="s">
        <v>163</v>
      </c>
      <c r="AU213" s="282" t="s">
        <v>154</v>
      </c>
      <c r="AV213" s="15" t="s">
        <v>153</v>
      </c>
      <c r="AW213" s="15" t="s">
        <v>33</v>
      </c>
      <c r="AX213" s="15" t="s">
        <v>87</v>
      </c>
      <c r="AY213" s="282" t="s">
        <v>146</v>
      </c>
    </row>
    <row r="214" s="2" customFormat="1" ht="36" customHeight="1">
      <c r="A214" s="38"/>
      <c r="B214" s="39"/>
      <c r="C214" s="283" t="s">
        <v>352</v>
      </c>
      <c r="D214" s="283" t="s">
        <v>438</v>
      </c>
      <c r="E214" s="284" t="s">
        <v>774</v>
      </c>
      <c r="F214" s="285" t="s">
        <v>775</v>
      </c>
      <c r="G214" s="286" t="s">
        <v>561</v>
      </c>
      <c r="H214" s="287">
        <v>99.483000000000004</v>
      </c>
      <c r="I214" s="288"/>
      <c r="J214" s="289">
        <f>ROUND(I214*H214,2)</f>
        <v>0</v>
      </c>
      <c r="K214" s="290"/>
      <c r="L214" s="291"/>
      <c r="M214" s="292" t="s">
        <v>1</v>
      </c>
      <c r="N214" s="293" t="s">
        <v>45</v>
      </c>
      <c r="O214" s="91"/>
      <c r="P214" s="246">
        <f>O214*H214</f>
        <v>0</v>
      </c>
      <c r="Q214" s="246">
        <v>0.001</v>
      </c>
      <c r="R214" s="246">
        <f>Q214*H214</f>
        <v>0.099483000000000002</v>
      </c>
      <c r="S214" s="246">
        <v>0</v>
      </c>
      <c r="T214" s="247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48" t="s">
        <v>362</v>
      </c>
      <c r="AT214" s="248" t="s">
        <v>438</v>
      </c>
      <c r="AU214" s="248" t="s">
        <v>154</v>
      </c>
      <c r="AY214" s="17" t="s">
        <v>146</v>
      </c>
      <c r="BE214" s="249">
        <f>IF(N214="základná",J214,0)</f>
        <v>0</v>
      </c>
      <c r="BF214" s="249">
        <f>IF(N214="znížená",J214,0)</f>
        <v>0</v>
      </c>
      <c r="BG214" s="249">
        <f>IF(N214="zákl. prenesená",J214,0)</f>
        <v>0</v>
      </c>
      <c r="BH214" s="249">
        <f>IF(N214="zníž. prenesená",J214,0)</f>
        <v>0</v>
      </c>
      <c r="BI214" s="249">
        <f>IF(N214="nulová",J214,0)</f>
        <v>0</v>
      </c>
      <c r="BJ214" s="17" t="s">
        <v>154</v>
      </c>
      <c r="BK214" s="249">
        <f>ROUND(I214*H214,2)</f>
        <v>0</v>
      </c>
      <c r="BL214" s="17" t="s">
        <v>262</v>
      </c>
      <c r="BM214" s="248" t="s">
        <v>776</v>
      </c>
    </row>
    <row r="215" s="2" customFormat="1" ht="24" customHeight="1">
      <c r="A215" s="38"/>
      <c r="B215" s="39"/>
      <c r="C215" s="236" t="s">
        <v>357</v>
      </c>
      <c r="D215" s="236" t="s">
        <v>149</v>
      </c>
      <c r="E215" s="237" t="s">
        <v>777</v>
      </c>
      <c r="F215" s="238" t="s">
        <v>778</v>
      </c>
      <c r="G215" s="239" t="s">
        <v>355</v>
      </c>
      <c r="H215" s="240">
        <v>5.0739999999999998</v>
      </c>
      <c r="I215" s="241"/>
      <c r="J215" s="242">
        <f>ROUND(I215*H215,2)</f>
        <v>0</v>
      </c>
      <c r="K215" s="243"/>
      <c r="L215" s="44"/>
      <c r="M215" s="244" t="s">
        <v>1</v>
      </c>
      <c r="N215" s="245" t="s">
        <v>45</v>
      </c>
      <c r="O215" s="91"/>
      <c r="P215" s="246">
        <f>O215*H215</f>
        <v>0</v>
      </c>
      <c r="Q215" s="246">
        <v>0</v>
      </c>
      <c r="R215" s="246">
        <f>Q215*H215</f>
        <v>0</v>
      </c>
      <c r="S215" s="246">
        <v>0</v>
      </c>
      <c r="T215" s="247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48" t="s">
        <v>262</v>
      </c>
      <c r="AT215" s="248" t="s">
        <v>149</v>
      </c>
      <c r="AU215" s="248" t="s">
        <v>154</v>
      </c>
      <c r="AY215" s="17" t="s">
        <v>146</v>
      </c>
      <c r="BE215" s="249">
        <f>IF(N215="základná",J215,0)</f>
        <v>0</v>
      </c>
      <c r="BF215" s="249">
        <f>IF(N215="znížená",J215,0)</f>
        <v>0</v>
      </c>
      <c r="BG215" s="249">
        <f>IF(N215="zákl. prenesená",J215,0)</f>
        <v>0</v>
      </c>
      <c r="BH215" s="249">
        <f>IF(N215="zníž. prenesená",J215,0)</f>
        <v>0</v>
      </c>
      <c r="BI215" s="249">
        <f>IF(N215="nulová",J215,0)</f>
        <v>0</v>
      </c>
      <c r="BJ215" s="17" t="s">
        <v>154</v>
      </c>
      <c r="BK215" s="249">
        <f>ROUND(I215*H215,2)</f>
        <v>0</v>
      </c>
      <c r="BL215" s="17" t="s">
        <v>262</v>
      </c>
      <c r="BM215" s="248" t="s">
        <v>779</v>
      </c>
    </row>
    <row r="216" s="2" customFormat="1" ht="24" customHeight="1">
      <c r="A216" s="38"/>
      <c r="B216" s="39"/>
      <c r="C216" s="236" t="s">
        <v>362</v>
      </c>
      <c r="D216" s="236" t="s">
        <v>149</v>
      </c>
      <c r="E216" s="237" t="s">
        <v>672</v>
      </c>
      <c r="F216" s="238" t="s">
        <v>673</v>
      </c>
      <c r="G216" s="239" t="s">
        <v>355</v>
      </c>
      <c r="H216" s="240">
        <v>5.0739999999999998</v>
      </c>
      <c r="I216" s="241"/>
      <c r="J216" s="242">
        <f>ROUND(I216*H216,2)</f>
        <v>0</v>
      </c>
      <c r="K216" s="243"/>
      <c r="L216" s="44"/>
      <c r="M216" s="244" t="s">
        <v>1</v>
      </c>
      <c r="N216" s="245" t="s">
        <v>45</v>
      </c>
      <c r="O216" s="91"/>
      <c r="P216" s="246">
        <f>O216*H216</f>
        <v>0</v>
      </c>
      <c r="Q216" s="246">
        <v>0</v>
      </c>
      <c r="R216" s="246">
        <f>Q216*H216</f>
        <v>0</v>
      </c>
      <c r="S216" s="246">
        <v>0</v>
      </c>
      <c r="T216" s="247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48" t="s">
        <v>262</v>
      </c>
      <c r="AT216" s="248" t="s">
        <v>149</v>
      </c>
      <c r="AU216" s="248" t="s">
        <v>154</v>
      </c>
      <c r="AY216" s="17" t="s">
        <v>146</v>
      </c>
      <c r="BE216" s="249">
        <f>IF(N216="základná",J216,0)</f>
        <v>0</v>
      </c>
      <c r="BF216" s="249">
        <f>IF(N216="znížená",J216,0)</f>
        <v>0</v>
      </c>
      <c r="BG216" s="249">
        <f>IF(N216="zákl. prenesená",J216,0)</f>
        <v>0</v>
      </c>
      <c r="BH216" s="249">
        <f>IF(N216="zníž. prenesená",J216,0)</f>
        <v>0</v>
      </c>
      <c r="BI216" s="249">
        <f>IF(N216="nulová",J216,0)</f>
        <v>0</v>
      </c>
      <c r="BJ216" s="17" t="s">
        <v>154</v>
      </c>
      <c r="BK216" s="249">
        <f>ROUND(I216*H216,2)</f>
        <v>0</v>
      </c>
      <c r="BL216" s="17" t="s">
        <v>262</v>
      </c>
      <c r="BM216" s="248" t="s">
        <v>780</v>
      </c>
    </row>
    <row r="217" s="2" customFormat="1" ht="24" customHeight="1">
      <c r="A217" s="38"/>
      <c r="B217" s="39"/>
      <c r="C217" s="236" t="s">
        <v>366</v>
      </c>
      <c r="D217" s="236" t="s">
        <v>149</v>
      </c>
      <c r="E217" s="237" t="s">
        <v>675</v>
      </c>
      <c r="F217" s="238" t="s">
        <v>676</v>
      </c>
      <c r="G217" s="239" t="s">
        <v>355</v>
      </c>
      <c r="H217" s="240">
        <v>76.109999999999999</v>
      </c>
      <c r="I217" s="241"/>
      <c r="J217" s="242">
        <f>ROUND(I217*H217,2)</f>
        <v>0</v>
      </c>
      <c r="K217" s="243"/>
      <c r="L217" s="44"/>
      <c r="M217" s="244" t="s">
        <v>1</v>
      </c>
      <c r="N217" s="245" t="s">
        <v>45</v>
      </c>
      <c r="O217" s="91"/>
      <c r="P217" s="246">
        <f>O217*H217</f>
        <v>0</v>
      </c>
      <c r="Q217" s="246">
        <v>0</v>
      </c>
      <c r="R217" s="246">
        <f>Q217*H217</f>
        <v>0</v>
      </c>
      <c r="S217" s="246">
        <v>0</v>
      </c>
      <c r="T217" s="247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48" t="s">
        <v>262</v>
      </c>
      <c r="AT217" s="248" t="s">
        <v>149</v>
      </c>
      <c r="AU217" s="248" t="s">
        <v>154</v>
      </c>
      <c r="AY217" s="17" t="s">
        <v>146</v>
      </c>
      <c r="BE217" s="249">
        <f>IF(N217="základná",J217,0)</f>
        <v>0</v>
      </c>
      <c r="BF217" s="249">
        <f>IF(N217="znížená",J217,0)</f>
        <v>0</v>
      </c>
      <c r="BG217" s="249">
        <f>IF(N217="zákl. prenesená",J217,0)</f>
        <v>0</v>
      </c>
      <c r="BH217" s="249">
        <f>IF(N217="zníž. prenesená",J217,0)</f>
        <v>0</v>
      </c>
      <c r="BI217" s="249">
        <f>IF(N217="nulová",J217,0)</f>
        <v>0</v>
      </c>
      <c r="BJ217" s="17" t="s">
        <v>154</v>
      </c>
      <c r="BK217" s="249">
        <f>ROUND(I217*H217,2)</f>
        <v>0</v>
      </c>
      <c r="BL217" s="17" t="s">
        <v>262</v>
      </c>
      <c r="BM217" s="248" t="s">
        <v>781</v>
      </c>
    </row>
    <row r="218" s="14" customFormat="1">
      <c r="A218" s="14"/>
      <c r="B218" s="261"/>
      <c r="C218" s="262"/>
      <c r="D218" s="252" t="s">
        <v>163</v>
      </c>
      <c r="E218" s="262"/>
      <c r="F218" s="264" t="s">
        <v>782</v>
      </c>
      <c r="G218" s="262"/>
      <c r="H218" s="265">
        <v>76.109999999999999</v>
      </c>
      <c r="I218" s="266"/>
      <c r="J218" s="262"/>
      <c r="K218" s="262"/>
      <c r="L218" s="267"/>
      <c r="M218" s="268"/>
      <c r="N218" s="269"/>
      <c r="O218" s="269"/>
      <c r="P218" s="269"/>
      <c r="Q218" s="269"/>
      <c r="R218" s="269"/>
      <c r="S218" s="269"/>
      <c r="T218" s="27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71" t="s">
        <v>163</v>
      </c>
      <c r="AU218" s="271" t="s">
        <v>154</v>
      </c>
      <c r="AV218" s="14" t="s">
        <v>154</v>
      </c>
      <c r="AW218" s="14" t="s">
        <v>4</v>
      </c>
      <c r="AX218" s="14" t="s">
        <v>87</v>
      </c>
      <c r="AY218" s="271" t="s">
        <v>146</v>
      </c>
    </row>
    <row r="219" s="12" customFormat="1" ht="22.8" customHeight="1">
      <c r="A219" s="12"/>
      <c r="B219" s="220"/>
      <c r="C219" s="221"/>
      <c r="D219" s="222" t="s">
        <v>78</v>
      </c>
      <c r="E219" s="234" t="s">
        <v>783</v>
      </c>
      <c r="F219" s="234" t="s">
        <v>784</v>
      </c>
      <c r="G219" s="221"/>
      <c r="H219" s="221"/>
      <c r="I219" s="224"/>
      <c r="J219" s="235">
        <f>BK219</f>
        <v>0</v>
      </c>
      <c r="K219" s="221"/>
      <c r="L219" s="226"/>
      <c r="M219" s="227"/>
      <c r="N219" s="228"/>
      <c r="O219" s="228"/>
      <c r="P219" s="229">
        <f>SUM(P220:P224)</f>
        <v>0</v>
      </c>
      <c r="Q219" s="228"/>
      <c r="R219" s="229">
        <f>SUM(R220:R224)</f>
        <v>0</v>
      </c>
      <c r="S219" s="228"/>
      <c r="T219" s="230">
        <f>SUM(T220:T224)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31" t="s">
        <v>154</v>
      </c>
      <c r="AT219" s="232" t="s">
        <v>78</v>
      </c>
      <c r="AU219" s="232" t="s">
        <v>87</v>
      </c>
      <c r="AY219" s="231" t="s">
        <v>146</v>
      </c>
      <c r="BK219" s="233">
        <f>SUM(BK220:BK224)</f>
        <v>0</v>
      </c>
    </row>
    <row r="220" s="2" customFormat="1" ht="24" customHeight="1">
      <c r="A220" s="38"/>
      <c r="B220" s="39"/>
      <c r="C220" s="236" t="s">
        <v>371</v>
      </c>
      <c r="D220" s="236" t="s">
        <v>149</v>
      </c>
      <c r="E220" s="237" t="s">
        <v>785</v>
      </c>
      <c r="F220" s="238" t="s">
        <v>786</v>
      </c>
      <c r="G220" s="239" t="s">
        <v>152</v>
      </c>
      <c r="H220" s="240">
        <v>609.36000000000001</v>
      </c>
      <c r="I220" s="241"/>
      <c r="J220" s="242">
        <f>ROUND(I220*H220,2)</f>
        <v>0</v>
      </c>
      <c r="K220" s="243"/>
      <c r="L220" s="44"/>
      <c r="M220" s="244" t="s">
        <v>1</v>
      </c>
      <c r="N220" s="245" t="s">
        <v>45</v>
      </c>
      <c r="O220" s="91"/>
      <c r="P220" s="246">
        <f>O220*H220</f>
        <v>0</v>
      </c>
      <c r="Q220" s="246">
        <v>0</v>
      </c>
      <c r="R220" s="246">
        <f>Q220*H220</f>
        <v>0</v>
      </c>
      <c r="S220" s="246">
        <v>0</v>
      </c>
      <c r="T220" s="247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48" t="s">
        <v>262</v>
      </c>
      <c r="AT220" s="248" t="s">
        <v>149</v>
      </c>
      <c r="AU220" s="248" t="s">
        <v>154</v>
      </c>
      <c r="AY220" s="17" t="s">
        <v>146</v>
      </c>
      <c r="BE220" s="249">
        <f>IF(N220="základná",J220,0)</f>
        <v>0</v>
      </c>
      <c r="BF220" s="249">
        <f>IF(N220="znížená",J220,0)</f>
        <v>0</v>
      </c>
      <c r="BG220" s="249">
        <f>IF(N220="zákl. prenesená",J220,0)</f>
        <v>0</v>
      </c>
      <c r="BH220" s="249">
        <f>IF(N220="zníž. prenesená",J220,0)</f>
        <v>0</v>
      </c>
      <c r="BI220" s="249">
        <f>IF(N220="nulová",J220,0)</f>
        <v>0</v>
      </c>
      <c r="BJ220" s="17" t="s">
        <v>154</v>
      </c>
      <c r="BK220" s="249">
        <f>ROUND(I220*H220,2)</f>
        <v>0</v>
      </c>
      <c r="BL220" s="17" t="s">
        <v>262</v>
      </c>
      <c r="BM220" s="248" t="s">
        <v>787</v>
      </c>
    </row>
    <row r="221" s="14" customFormat="1">
      <c r="A221" s="14"/>
      <c r="B221" s="261"/>
      <c r="C221" s="262"/>
      <c r="D221" s="252" t="s">
        <v>163</v>
      </c>
      <c r="E221" s="263" t="s">
        <v>1</v>
      </c>
      <c r="F221" s="264" t="s">
        <v>691</v>
      </c>
      <c r="G221" s="262"/>
      <c r="H221" s="265">
        <v>147</v>
      </c>
      <c r="I221" s="266"/>
      <c r="J221" s="262"/>
      <c r="K221" s="262"/>
      <c r="L221" s="267"/>
      <c r="M221" s="268"/>
      <c r="N221" s="269"/>
      <c r="O221" s="269"/>
      <c r="P221" s="269"/>
      <c r="Q221" s="269"/>
      <c r="R221" s="269"/>
      <c r="S221" s="269"/>
      <c r="T221" s="27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71" t="s">
        <v>163</v>
      </c>
      <c r="AU221" s="271" t="s">
        <v>154</v>
      </c>
      <c r="AV221" s="14" t="s">
        <v>154</v>
      </c>
      <c r="AW221" s="14" t="s">
        <v>33</v>
      </c>
      <c r="AX221" s="14" t="s">
        <v>79</v>
      </c>
      <c r="AY221" s="271" t="s">
        <v>146</v>
      </c>
    </row>
    <row r="222" s="14" customFormat="1">
      <c r="A222" s="14"/>
      <c r="B222" s="261"/>
      <c r="C222" s="262"/>
      <c r="D222" s="252" t="s">
        <v>163</v>
      </c>
      <c r="E222" s="263" t="s">
        <v>1</v>
      </c>
      <c r="F222" s="264" t="s">
        <v>692</v>
      </c>
      <c r="G222" s="262"/>
      <c r="H222" s="265">
        <v>554.39999999999998</v>
      </c>
      <c r="I222" s="266"/>
      <c r="J222" s="262"/>
      <c r="K222" s="262"/>
      <c r="L222" s="267"/>
      <c r="M222" s="268"/>
      <c r="N222" s="269"/>
      <c r="O222" s="269"/>
      <c r="P222" s="269"/>
      <c r="Q222" s="269"/>
      <c r="R222" s="269"/>
      <c r="S222" s="269"/>
      <c r="T222" s="27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71" t="s">
        <v>163</v>
      </c>
      <c r="AU222" s="271" t="s">
        <v>154</v>
      </c>
      <c r="AV222" s="14" t="s">
        <v>154</v>
      </c>
      <c r="AW222" s="14" t="s">
        <v>33</v>
      </c>
      <c r="AX222" s="14" t="s">
        <v>79</v>
      </c>
      <c r="AY222" s="271" t="s">
        <v>146</v>
      </c>
    </row>
    <row r="223" s="14" customFormat="1">
      <c r="A223" s="14"/>
      <c r="B223" s="261"/>
      <c r="C223" s="262"/>
      <c r="D223" s="252" t="s">
        <v>163</v>
      </c>
      <c r="E223" s="263" t="s">
        <v>1</v>
      </c>
      <c r="F223" s="264" t="s">
        <v>693</v>
      </c>
      <c r="G223" s="262"/>
      <c r="H223" s="265">
        <v>-92.040000000000006</v>
      </c>
      <c r="I223" s="266"/>
      <c r="J223" s="262"/>
      <c r="K223" s="262"/>
      <c r="L223" s="267"/>
      <c r="M223" s="268"/>
      <c r="N223" s="269"/>
      <c r="O223" s="269"/>
      <c r="P223" s="269"/>
      <c r="Q223" s="269"/>
      <c r="R223" s="269"/>
      <c r="S223" s="269"/>
      <c r="T223" s="27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71" t="s">
        <v>163</v>
      </c>
      <c r="AU223" s="271" t="s">
        <v>154</v>
      </c>
      <c r="AV223" s="14" t="s">
        <v>154</v>
      </c>
      <c r="AW223" s="14" t="s">
        <v>33</v>
      </c>
      <c r="AX223" s="14" t="s">
        <v>79</v>
      </c>
      <c r="AY223" s="271" t="s">
        <v>146</v>
      </c>
    </row>
    <row r="224" s="15" customFormat="1">
      <c r="A224" s="15"/>
      <c r="B224" s="272"/>
      <c r="C224" s="273"/>
      <c r="D224" s="252" t="s">
        <v>163</v>
      </c>
      <c r="E224" s="274" t="s">
        <v>1</v>
      </c>
      <c r="F224" s="275" t="s">
        <v>178</v>
      </c>
      <c r="G224" s="273"/>
      <c r="H224" s="276">
        <v>609.36000000000001</v>
      </c>
      <c r="I224" s="277"/>
      <c r="J224" s="273"/>
      <c r="K224" s="273"/>
      <c r="L224" s="278"/>
      <c r="M224" s="279"/>
      <c r="N224" s="280"/>
      <c r="O224" s="280"/>
      <c r="P224" s="280"/>
      <c r="Q224" s="280"/>
      <c r="R224" s="280"/>
      <c r="S224" s="280"/>
      <c r="T224" s="281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82" t="s">
        <v>163</v>
      </c>
      <c r="AU224" s="282" t="s">
        <v>154</v>
      </c>
      <c r="AV224" s="15" t="s">
        <v>153</v>
      </c>
      <c r="AW224" s="15" t="s">
        <v>33</v>
      </c>
      <c r="AX224" s="15" t="s">
        <v>87</v>
      </c>
      <c r="AY224" s="282" t="s">
        <v>146</v>
      </c>
    </row>
    <row r="225" s="12" customFormat="1" ht="22.8" customHeight="1">
      <c r="A225" s="12"/>
      <c r="B225" s="220"/>
      <c r="C225" s="221"/>
      <c r="D225" s="222" t="s">
        <v>78</v>
      </c>
      <c r="E225" s="234" t="s">
        <v>788</v>
      </c>
      <c r="F225" s="234" t="s">
        <v>789</v>
      </c>
      <c r="G225" s="221"/>
      <c r="H225" s="221"/>
      <c r="I225" s="224"/>
      <c r="J225" s="235">
        <f>BK225</f>
        <v>0</v>
      </c>
      <c r="K225" s="221"/>
      <c r="L225" s="226"/>
      <c r="M225" s="227"/>
      <c r="N225" s="228"/>
      <c r="O225" s="228"/>
      <c r="P225" s="229">
        <f>SUM(P226:P239)</f>
        <v>0</v>
      </c>
      <c r="Q225" s="228"/>
      <c r="R225" s="229">
        <f>SUM(R226:R239)</f>
        <v>0.85005719999999996</v>
      </c>
      <c r="S225" s="228"/>
      <c r="T225" s="230">
        <f>SUM(T226:T239)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31" t="s">
        <v>154</v>
      </c>
      <c r="AT225" s="232" t="s">
        <v>78</v>
      </c>
      <c r="AU225" s="232" t="s">
        <v>87</v>
      </c>
      <c r="AY225" s="231" t="s">
        <v>146</v>
      </c>
      <c r="BK225" s="233">
        <f>SUM(BK226:BK239)</f>
        <v>0</v>
      </c>
    </row>
    <row r="226" s="2" customFormat="1" ht="24" customHeight="1">
      <c r="A226" s="38"/>
      <c r="B226" s="39"/>
      <c r="C226" s="236" t="s">
        <v>375</v>
      </c>
      <c r="D226" s="236" t="s">
        <v>149</v>
      </c>
      <c r="E226" s="237" t="s">
        <v>790</v>
      </c>
      <c r="F226" s="238" t="s">
        <v>791</v>
      </c>
      <c r="G226" s="239" t="s">
        <v>152</v>
      </c>
      <c r="H226" s="240">
        <v>147</v>
      </c>
      <c r="I226" s="241"/>
      <c r="J226" s="242">
        <f>ROUND(I226*H226,2)</f>
        <v>0</v>
      </c>
      <c r="K226" s="243"/>
      <c r="L226" s="44"/>
      <c r="M226" s="244" t="s">
        <v>1</v>
      </c>
      <c r="N226" s="245" t="s">
        <v>45</v>
      </c>
      <c r="O226" s="91"/>
      <c r="P226" s="246">
        <f>O226*H226</f>
        <v>0</v>
      </c>
      <c r="Q226" s="246">
        <v>0</v>
      </c>
      <c r="R226" s="246">
        <f>Q226*H226</f>
        <v>0</v>
      </c>
      <c r="S226" s="246">
        <v>0</v>
      </c>
      <c r="T226" s="247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48" t="s">
        <v>262</v>
      </c>
      <c r="AT226" s="248" t="s">
        <v>149</v>
      </c>
      <c r="AU226" s="248" t="s">
        <v>154</v>
      </c>
      <c r="AY226" s="17" t="s">
        <v>146</v>
      </c>
      <c r="BE226" s="249">
        <f>IF(N226="základná",J226,0)</f>
        <v>0</v>
      </c>
      <c r="BF226" s="249">
        <f>IF(N226="znížená",J226,0)</f>
        <v>0</v>
      </c>
      <c r="BG226" s="249">
        <f>IF(N226="zákl. prenesená",J226,0)</f>
        <v>0</v>
      </c>
      <c r="BH226" s="249">
        <f>IF(N226="zníž. prenesená",J226,0)</f>
        <v>0</v>
      </c>
      <c r="BI226" s="249">
        <f>IF(N226="nulová",J226,0)</f>
        <v>0</v>
      </c>
      <c r="BJ226" s="17" t="s">
        <v>154</v>
      </c>
      <c r="BK226" s="249">
        <f>ROUND(I226*H226,2)</f>
        <v>0</v>
      </c>
      <c r="BL226" s="17" t="s">
        <v>262</v>
      </c>
      <c r="BM226" s="248" t="s">
        <v>792</v>
      </c>
    </row>
    <row r="227" s="14" customFormat="1">
      <c r="A227" s="14"/>
      <c r="B227" s="261"/>
      <c r="C227" s="262"/>
      <c r="D227" s="252" t="s">
        <v>163</v>
      </c>
      <c r="E227" s="263" t="s">
        <v>1</v>
      </c>
      <c r="F227" s="264" t="s">
        <v>691</v>
      </c>
      <c r="G227" s="262"/>
      <c r="H227" s="265">
        <v>147</v>
      </c>
      <c r="I227" s="266"/>
      <c r="J227" s="262"/>
      <c r="K227" s="262"/>
      <c r="L227" s="267"/>
      <c r="M227" s="268"/>
      <c r="N227" s="269"/>
      <c r="O227" s="269"/>
      <c r="P227" s="269"/>
      <c r="Q227" s="269"/>
      <c r="R227" s="269"/>
      <c r="S227" s="269"/>
      <c r="T227" s="27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71" t="s">
        <v>163</v>
      </c>
      <c r="AU227" s="271" t="s">
        <v>154</v>
      </c>
      <c r="AV227" s="14" t="s">
        <v>154</v>
      </c>
      <c r="AW227" s="14" t="s">
        <v>33</v>
      </c>
      <c r="AX227" s="14" t="s">
        <v>79</v>
      </c>
      <c r="AY227" s="271" t="s">
        <v>146</v>
      </c>
    </row>
    <row r="228" s="15" customFormat="1">
      <c r="A228" s="15"/>
      <c r="B228" s="272"/>
      <c r="C228" s="273"/>
      <c r="D228" s="252" t="s">
        <v>163</v>
      </c>
      <c r="E228" s="274" t="s">
        <v>1</v>
      </c>
      <c r="F228" s="275" t="s">
        <v>178</v>
      </c>
      <c r="G228" s="273"/>
      <c r="H228" s="276">
        <v>147</v>
      </c>
      <c r="I228" s="277"/>
      <c r="J228" s="273"/>
      <c r="K228" s="273"/>
      <c r="L228" s="278"/>
      <c r="M228" s="279"/>
      <c r="N228" s="280"/>
      <c r="O228" s="280"/>
      <c r="P228" s="280"/>
      <c r="Q228" s="280"/>
      <c r="R228" s="280"/>
      <c r="S228" s="280"/>
      <c r="T228" s="281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82" t="s">
        <v>163</v>
      </c>
      <c r="AU228" s="282" t="s">
        <v>154</v>
      </c>
      <c r="AV228" s="15" t="s">
        <v>153</v>
      </c>
      <c r="AW228" s="15" t="s">
        <v>33</v>
      </c>
      <c r="AX228" s="15" t="s">
        <v>87</v>
      </c>
      <c r="AY228" s="282" t="s">
        <v>146</v>
      </c>
    </row>
    <row r="229" s="2" customFormat="1" ht="24" customHeight="1">
      <c r="A229" s="38"/>
      <c r="B229" s="39"/>
      <c r="C229" s="236" t="s">
        <v>380</v>
      </c>
      <c r="D229" s="236" t="s">
        <v>149</v>
      </c>
      <c r="E229" s="237" t="s">
        <v>793</v>
      </c>
      <c r="F229" s="238" t="s">
        <v>794</v>
      </c>
      <c r="G229" s="239" t="s">
        <v>152</v>
      </c>
      <c r="H229" s="240">
        <v>609.36000000000001</v>
      </c>
      <c r="I229" s="241"/>
      <c r="J229" s="242">
        <f>ROUND(I229*H229,2)</f>
        <v>0</v>
      </c>
      <c r="K229" s="243"/>
      <c r="L229" s="44"/>
      <c r="M229" s="244" t="s">
        <v>1</v>
      </c>
      <c r="N229" s="245" t="s">
        <v>45</v>
      </c>
      <c r="O229" s="91"/>
      <c r="P229" s="246">
        <f>O229*H229</f>
        <v>0</v>
      </c>
      <c r="Q229" s="246">
        <v>0.00027999999999999998</v>
      </c>
      <c r="R229" s="246">
        <f>Q229*H229</f>
        <v>0.17062079999999999</v>
      </c>
      <c r="S229" s="246">
        <v>0</v>
      </c>
      <c r="T229" s="247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48" t="s">
        <v>262</v>
      </c>
      <c r="AT229" s="248" t="s">
        <v>149</v>
      </c>
      <c r="AU229" s="248" t="s">
        <v>154</v>
      </c>
      <c r="AY229" s="17" t="s">
        <v>146</v>
      </c>
      <c r="BE229" s="249">
        <f>IF(N229="základná",J229,0)</f>
        <v>0</v>
      </c>
      <c r="BF229" s="249">
        <f>IF(N229="znížená",J229,0)</f>
        <v>0</v>
      </c>
      <c r="BG229" s="249">
        <f>IF(N229="zákl. prenesená",J229,0)</f>
        <v>0</v>
      </c>
      <c r="BH229" s="249">
        <f>IF(N229="zníž. prenesená",J229,0)</f>
        <v>0</v>
      </c>
      <c r="BI229" s="249">
        <f>IF(N229="nulová",J229,0)</f>
        <v>0</v>
      </c>
      <c r="BJ229" s="17" t="s">
        <v>154</v>
      </c>
      <c r="BK229" s="249">
        <f>ROUND(I229*H229,2)</f>
        <v>0</v>
      </c>
      <c r="BL229" s="17" t="s">
        <v>262</v>
      </c>
      <c r="BM229" s="248" t="s">
        <v>795</v>
      </c>
    </row>
    <row r="230" s="14" customFormat="1">
      <c r="A230" s="14"/>
      <c r="B230" s="261"/>
      <c r="C230" s="262"/>
      <c r="D230" s="252" t="s">
        <v>163</v>
      </c>
      <c r="E230" s="263" t="s">
        <v>1</v>
      </c>
      <c r="F230" s="264" t="s">
        <v>691</v>
      </c>
      <c r="G230" s="262"/>
      <c r="H230" s="265">
        <v>147</v>
      </c>
      <c r="I230" s="266"/>
      <c r="J230" s="262"/>
      <c r="K230" s="262"/>
      <c r="L230" s="267"/>
      <c r="M230" s="268"/>
      <c r="N230" s="269"/>
      <c r="O230" s="269"/>
      <c r="P230" s="269"/>
      <c r="Q230" s="269"/>
      <c r="R230" s="269"/>
      <c r="S230" s="269"/>
      <c r="T230" s="27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71" t="s">
        <v>163</v>
      </c>
      <c r="AU230" s="271" t="s">
        <v>154</v>
      </c>
      <c r="AV230" s="14" t="s">
        <v>154</v>
      </c>
      <c r="AW230" s="14" t="s">
        <v>33</v>
      </c>
      <c r="AX230" s="14" t="s">
        <v>79</v>
      </c>
      <c r="AY230" s="271" t="s">
        <v>146</v>
      </c>
    </row>
    <row r="231" s="14" customFormat="1">
      <c r="A231" s="14"/>
      <c r="B231" s="261"/>
      <c r="C231" s="262"/>
      <c r="D231" s="252" t="s">
        <v>163</v>
      </c>
      <c r="E231" s="263" t="s">
        <v>1</v>
      </c>
      <c r="F231" s="264" t="s">
        <v>692</v>
      </c>
      <c r="G231" s="262"/>
      <c r="H231" s="265">
        <v>554.39999999999998</v>
      </c>
      <c r="I231" s="266"/>
      <c r="J231" s="262"/>
      <c r="K231" s="262"/>
      <c r="L231" s="267"/>
      <c r="M231" s="268"/>
      <c r="N231" s="269"/>
      <c r="O231" s="269"/>
      <c r="P231" s="269"/>
      <c r="Q231" s="269"/>
      <c r="R231" s="269"/>
      <c r="S231" s="269"/>
      <c r="T231" s="27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71" t="s">
        <v>163</v>
      </c>
      <c r="AU231" s="271" t="s">
        <v>154</v>
      </c>
      <c r="AV231" s="14" t="s">
        <v>154</v>
      </c>
      <c r="AW231" s="14" t="s">
        <v>33</v>
      </c>
      <c r="AX231" s="14" t="s">
        <v>79</v>
      </c>
      <c r="AY231" s="271" t="s">
        <v>146</v>
      </c>
    </row>
    <row r="232" s="14" customFormat="1">
      <c r="A232" s="14"/>
      <c r="B232" s="261"/>
      <c r="C232" s="262"/>
      <c r="D232" s="252" t="s">
        <v>163</v>
      </c>
      <c r="E232" s="263" t="s">
        <v>1</v>
      </c>
      <c r="F232" s="264" t="s">
        <v>693</v>
      </c>
      <c r="G232" s="262"/>
      <c r="H232" s="265">
        <v>-92.040000000000006</v>
      </c>
      <c r="I232" s="266"/>
      <c r="J232" s="262"/>
      <c r="K232" s="262"/>
      <c r="L232" s="267"/>
      <c r="M232" s="268"/>
      <c r="N232" s="269"/>
      <c r="O232" s="269"/>
      <c r="P232" s="269"/>
      <c r="Q232" s="269"/>
      <c r="R232" s="269"/>
      <c r="S232" s="269"/>
      <c r="T232" s="27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71" t="s">
        <v>163</v>
      </c>
      <c r="AU232" s="271" t="s">
        <v>154</v>
      </c>
      <c r="AV232" s="14" t="s">
        <v>154</v>
      </c>
      <c r="AW232" s="14" t="s">
        <v>33</v>
      </c>
      <c r="AX232" s="14" t="s">
        <v>79</v>
      </c>
      <c r="AY232" s="271" t="s">
        <v>146</v>
      </c>
    </row>
    <row r="233" s="15" customFormat="1">
      <c r="A233" s="15"/>
      <c r="B233" s="272"/>
      <c r="C233" s="273"/>
      <c r="D233" s="252" t="s">
        <v>163</v>
      </c>
      <c r="E233" s="274" t="s">
        <v>1</v>
      </c>
      <c r="F233" s="275" t="s">
        <v>178</v>
      </c>
      <c r="G233" s="273"/>
      <c r="H233" s="276">
        <v>609.36000000000001</v>
      </c>
      <c r="I233" s="277"/>
      <c r="J233" s="273"/>
      <c r="K233" s="273"/>
      <c r="L233" s="278"/>
      <c r="M233" s="279"/>
      <c r="N233" s="280"/>
      <c r="O233" s="280"/>
      <c r="P233" s="280"/>
      <c r="Q233" s="280"/>
      <c r="R233" s="280"/>
      <c r="S233" s="280"/>
      <c r="T233" s="281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82" t="s">
        <v>163</v>
      </c>
      <c r="AU233" s="282" t="s">
        <v>154</v>
      </c>
      <c r="AV233" s="15" t="s">
        <v>153</v>
      </c>
      <c r="AW233" s="15" t="s">
        <v>33</v>
      </c>
      <c r="AX233" s="15" t="s">
        <v>87</v>
      </c>
      <c r="AY233" s="282" t="s">
        <v>146</v>
      </c>
    </row>
    <row r="234" s="2" customFormat="1" ht="24" customHeight="1">
      <c r="A234" s="38"/>
      <c r="B234" s="39"/>
      <c r="C234" s="283" t="s">
        <v>384</v>
      </c>
      <c r="D234" s="283" t="s">
        <v>438</v>
      </c>
      <c r="E234" s="284" t="s">
        <v>796</v>
      </c>
      <c r="F234" s="285" t="s">
        <v>797</v>
      </c>
      <c r="G234" s="286" t="s">
        <v>561</v>
      </c>
      <c r="H234" s="287">
        <v>121.872</v>
      </c>
      <c r="I234" s="288"/>
      <c r="J234" s="289">
        <f>ROUND(I234*H234,2)</f>
        <v>0</v>
      </c>
      <c r="K234" s="290"/>
      <c r="L234" s="291"/>
      <c r="M234" s="292" t="s">
        <v>1</v>
      </c>
      <c r="N234" s="293" t="s">
        <v>45</v>
      </c>
      <c r="O234" s="91"/>
      <c r="P234" s="246">
        <f>O234*H234</f>
        <v>0</v>
      </c>
      <c r="Q234" s="246">
        <v>0.001</v>
      </c>
      <c r="R234" s="246">
        <f>Q234*H234</f>
        <v>0.12187200000000001</v>
      </c>
      <c r="S234" s="246">
        <v>0</v>
      </c>
      <c r="T234" s="247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48" t="s">
        <v>362</v>
      </c>
      <c r="AT234" s="248" t="s">
        <v>438</v>
      </c>
      <c r="AU234" s="248" t="s">
        <v>154</v>
      </c>
      <c r="AY234" s="17" t="s">
        <v>146</v>
      </c>
      <c r="BE234" s="249">
        <f>IF(N234="základná",J234,0)</f>
        <v>0</v>
      </c>
      <c r="BF234" s="249">
        <f>IF(N234="znížená",J234,0)</f>
        <v>0</v>
      </c>
      <c r="BG234" s="249">
        <f>IF(N234="zákl. prenesená",J234,0)</f>
        <v>0</v>
      </c>
      <c r="BH234" s="249">
        <f>IF(N234="zníž. prenesená",J234,0)</f>
        <v>0</v>
      </c>
      <c r="BI234" s="249">
        <f>IF(N234="nulová",J234,0)</f>
        <v>0</v>
      </c>
      <c r="BJ234" s="17" t="s">
        <v>154</v>
      </c>
      <c r="BK234" s="249">
        <f>ROUND(I234*H234,2)</f>
        <v>0</v>
      </c>
      <c r="BL234" s="17" t="s">
        <v>262</v>
      </c>
      <c r="BM234" s="248" t="s">
        <v>798</v>
      </c>
    </row>
    <row r="235" s="14" customFormat="1">
      <c r="A235" s="14"/>
      <c r="B235" s="261"/>
      <c r="C235" s="262"/>
      <c r="D235" s="252" t="s">
        <v>163</v>
      </c>
      <c r="E235" s="263" t="s">
        <v>1</v>
      </c>
      <c r="F235" s="264" t="s">
        <v>799</v>
      </c>
      <c r="G235" s="262"/>
      <c r="H235" s="265">
        <v>121.872</v>
      </c>
      <c r="I235" s="266"/>
      <c r="J235" s="262"/>
      <c r="K235" s="262"/>
      <c r="L235" s="267"/>
      <c r="M235" s="268"/>
      <c r="N235" s="269"/>
      <c r="O235" s="269"/>
      <c r="P235" s="269"/>
      <c r="Q235" s="269"/>
      <c r="R235" s="269"/>
      <c r="S235" s="269"/>
      <c r="T235" s="27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71" t="s">
        <v>163</v>
      </c>
      <c r="AU235" s="271" t="s">
        <v>154</v>
      </c>
      <c r="AV235" s="14" t="s">
        <v>154</v>
      </c>
      <c r="AW235" s="14" t="s">
        <v>33</v>
      </c>
      <c r="AX235" s="14" t="s">
        <v>87</v>
      </c>
      <c r="AY235" s="271" t="s">
        <v>146</v>
      </c>
    </row>
    <row r="236" s="2" customFormat="1" ht="24" customHeight="1">
      <c r="A236" s="38"/>
      <c r="B236" s="39"/>
      <c r="C236" s="283" t="s">
        <v>391</v>
      </c>
      <c r="D236" s="283" t="s">
        <v>438</v>
      </c>
      <c r="E236" s="284" t="s">
        <v>800</v>
      </c>
      <c r="F236" s="285" t="s">
        <v>801</v>
      </c>
      <c r="G236" s="286" t="s">
        <v>666</v>
      </c>
      <c r="H236" s="287">
        <v>304.68000000000001</v>
      </c>
      <c r="I236" s="288"/>
      <c r="J236" s="289">
        <f>ROUND(I236*H236,2)</f>
        <v>0</v>
      </c>
      <c r="K236" s="290"/>
      <c r="L236" s="291"/>
      <c r="M236" s="292" t="s">
        <v>1</v>
      </c>
      <c r="N236" s="293" t="s">
        <v>45</v>
      </c>
      <c r="O236" s="91"/>
      <c r="P236" s="246">
        <f>O236*H236</f>
        <v>0</v>
      </c>
      <c r="Q236" s="246">
        <v>0.0014300000000000001</v>
      </c>
      <c r="R236" s="246">
        <f>Q236*H236</f>
        <v>0.43569240000000004</v>
      </c>
      <c r="S236" s="246">
        <v>0</v>
      </c>
      <c r="T236" s="247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48" t="s">
        <v>362</v>
      </c>
      <c r="AT236" s="248" t="s">
        <v>438</v>
      </c>
      <c r="AU236" s="248" t="s">
        <v>154</v>
      </c>
      <c r="AY236" s="17" t="s">
        <v>146</v>
      </c>
      <c r="BE236" s="249">
        <f>IF(N236="základná",J236,0)</f>
        <v>0</v>
      </c>
      <c r="BF236" s="249">
        <f>IF(N236="znížená",J236,0)</f>
        <v>0</v>
      </c>
      <c r="BG236" s="249">
        <f>IF(N236="zákl. prenesená",J236,0)</f>
        <v>0</v>
      </c>
      <c r="BH236" s="249">
        <f>IF(N236="zníž. prenesená",J236,0)</f>
        <v>0</v>
      </c>
      <c r="BI236" s="249">
        <f>IF(N236="nulová",J236,0)</f>
        <v>0</v>
      </c>
      <c r="BJ236" s="17" t="s">
        <v>154</v>
      </c>
      <c r="BK236" s="249">
        <f>ROUND(I236*H236,2)</f>
        <v>0</v>
      </c>
      <c r="BL236" s="17" t="s">
        <v>262</v>
      </c>
      <c r="BM236" s="248" t="s">
        <v>802</v>
      </c>
    </row>
    <row r="237" s="14" customFormat="1">
      <c r="A237" s="14"/>
      <c r="B237" s="261"/>
      <c r="C237" s="262"/>
      <c r="D237" s="252" t="s">
        <v>163</v>
      </c>
      <c r="E237" s="262"/>
      <c r="F237" s="264" t="s">
        <v>803</v>
      </c>
      <c r="G237" s="262"/>
      <c r="H237" s="265">
        <v>304.68000000000001</v>
      </c>
      <c r="I237" s="266"/>
      <c r="J237" s="262"/>
      <c r="K237" s="262"/>
      <c r="L237" s="267"/>
      <c r="M237" s="268"/>
      <c r="N237" s="269"/>
      <c r="O237" s="269"/>
      <c r="P237" s="269"/>
      <c r="Q237" s="269"/>
      <c r="R237" s="269"/>
      <c r="S237" s="269"/>
      <c r="T237" s="27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71" t="s">
        <v>163</v>
      </c>
      <c r="AU237" s="271" t="s">
        <v>154</v>
      </c>
      <c r="AV237" s="14" t="s">
        <v>154</v>
      </c>
      <c r="AW237" s="14" t="s">
        <v>4</v>
      </c>
      <c r="AX237" s="14" t="s">
        <v>87</v>
      </c>
      <c r="AY237" s="271" t="s">
        <v>146</v>
      </c>
    </row>
    <row r="238" s="2" customFormat="1" ht="16.5" customHeight="1">
      <c r="A238" s="38"/>
      <c r="B238" s="39"/>
      <c r="C238" s="283" t="s">
        <v>395</v>
      </c>
      <c r="D238" s="283" t="s">
        <v>438</v>
      </c>
      <c r="E238" s="284" t="s">
        <v>804</v>
      </c>
      <c r="F238" s="285" t="s">
        <v>805</v>
      </c>
      <c r="G238" s="286" t="s">
        <v>561</v>
      </c>
      <c r="H238" s="287">
        <v>121.872</v>
      </c>
      <c r="I238" s="288"/>
      <c r="J238" s="289">
        <f>ROUND(I238*H238,2)</f>
        <v>0</v>
      </c>
      <c r="K238" s="290"/>
      <c r="L238" s="291"/>
      <c r="M238" s="292" t="s">
        <v>1</v>
      </c>
      <c r="N238" s="293" t="s">
        <v>45</v>
      </c>
      <c r="O238" s="91"/>
      <c r="P238" s="246">
        <f>O238*H238</f>
        <v>0</v>
      </c>
      <c r="Q238" s="246">
        <v>0.001</v>
      </c>
      <c r="R238" s="246">
        <f>Q238*H238</f>
        <v>0.12187200000000001</v>
      </c>
      <c r="S238" s="246">
        <v>0</v>
      </c>
      <c r="T238" s="247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48" t="s">
        <v>362</v>
      </c>
      <c r="AT238" s="248" t="s">
        <v>438</v>
      </c>
      <c r="AU238" s="248" t="s">
        <v>154</v>
      </c>
      <c r="AY238" s="17" t="s">
        <v>146</v>
      </c>
      <c r="BE238" s="249">
        <f>IF(N238="základná",J238,0)</f>
        <v>0</v>
      </c>
      <c r="BF238" s="249">
        <f>IF(N238="znížená",J238,0)</f>
        <v>0</v>
      </c>
      <c r="BG238" s="249">
        <f>IF(N238="zákl. prenesená",J238,0)</f>
        <v>0</v>
      </c>
      <c r="BH238" s="249">
        <f>IF(N238="zníž. prenesená",J238,0)</f>
        <v>0</v>
      </c>
      <c r="BI238" s="249">
        <f>IF(N238="nulová",J238,0)</f>
        <v>0</v>
      </c>
      <c r="BJ238" s="17" t="s">
        <v>154</v>
      </c>
      <c r="BK238" s="249">
        <f>ROUND(I238*H238,2)</f>
        <v>0</v>
      </c>
      <c r="BL238" s="17" t="s">
        <v>262</v>
      </c>
      <c r="BM238" s="248" t="s">
        <v>806</v>
      </c>
    </row>
    <row r="239" s="14" customFormat="1">
      <c r="A239" s="14"/>
      <c r="B239" s="261"/>
      <c r="C239" s="262"/>
      <c r="D239" s="252" t="s">
        <v>163</v>
      </c>
      <c r="E239" s="262"/>
      <c r="F239" s="264" t="s">
        <v>807</v>
      </c>
      <c r="G239" s="262"/>
      <c r="H239" s="265">
        <v>121.872</v>
      </c>
      <c r="I239" s="266"/>
      <c r="J239" s="262"/>
      <c r="K239" s="262"/>
      <c r="L239" s="267"/>
      <c r="M239" s="299"/>
      <c r="N239" s="300"/>
      <c r="O239" s="300"/>
      <c r="P239" s="300"/>
      <c r="Q239" s="300"/>
      <c r="R239" s="300"/>
      <c r="S239" s="300"/>
      <c r="T239" s="301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71" t="s">
        <v>163</v>
      </c>
      <c r="AU239" s="271" t="s">
        <v>154</v>
      </c>
      <c r="AV239" s="14" t="s">
        <v>154</v>
      </c>
      <c r="AW239" s="14" t="s">
        <v>4</v>
      </c>
      <c r="AX239" s="14" t="s">
        <v>87</v>
      </c>
      <c r="AY239" s="271" t="s">
        <v>146</v>
      </c>
    </row>
    <row r="240" s="2" customFormat="1" ht="6.96" customHeight="1">
      <c r="A240" s="38"/>
      <c r="B240" s="66"/>
      <c r="C240" s="67"/>
      <c r="D240" s="67"/>
      <c r="E240" s="67"/>
      <c r="F240" s="67"/>
      <c r="G240" s="67"/>
      <c r="H240" s="67"/>
      <c r="I240" s="183"/>
      <c r="J240" s="67"/>
      <c r="K240" s="67"/>
      <c r="L240" s="44"/>
      <c r="M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</row>
  </sheetData>
  <sheetProtection sheet="1" autoFilter="0" formatColumns="0" formatRows="0" objects="1" scenarios="1" spinCount="100000" saltValue="Z2FVcxb9likOByRDEWixOxPnPZKWmK4ip7jlTdNBNSik537TrPDkS9SyBrmRbklqhuxD0JD5bPrhaye/12r/cg==" hashValue="euOMsE2EWLFPaC8ytaOuVTf0xrFVFiTuifeofCwmDTQLReKQmWUI6imyfcF/FjrSWxEVNQNqZOf7oQYWAv8ibg==" algorithmName="SHA-512" password="CC35"/>
  <autoFilter ref="C123:K239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36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97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79</v>
      </c>
    </row>
    <row r="4" s="1" customFormat="1" ht="24.96" customHeight="1">
      <c r="B4" s="20"/>
      <c r="D4" s="140" t="s">
        <v>116</v>
      </c>
      <c r="I4" s="136"/>
      <c r="L4" s="20"/>
      <c r="M4" s="141" t="s">
        <v>9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15</v>
      </c>
      <c r="I6" s="136"/>
      <c r="L6" s="20"/>
    </row>
    <row r="7" s="1" customFormat="1" ht="16.5" customHeight="1">
      <c r="B7" s="20"/>
      <c r="E7" s="143" t="str">
        <f>'Rekapitulácia stavby'!K6</f>
        <v>Obnova bytového domu na ulici Stromová č. 20-22, 040 01 Košice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117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808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17</v>
      </c>
      <c r="E11" s="38"/>
      <c r="F11" s="146" t="s">
        <v>1</v>
      </c>
      <c r="G11" s="38"/>
      <c r="H11" s="38"/>
      <c r="I11" s="147" t="s">
        <v>18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19</v>
      </c>
      <c r="E12" s="38"/>
      <c r="F12" s="146" t="s">
        <v>25</v>
      </c>
      <c r="G12" s="38"/>
      <c r="H12" s="38"/>
      <c r="I12" s="147" t="s">
        <v>21</v>
      </c>
      <c r="J12" s="148" t="str">
        <f>'Rekapitulácia stavby'!AN8</f>
        <v>13.4.2019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23</v>
      </c>
      <c r="E14" s="38"/>
      <c r="F14" s="38"/>
      <c r="G14" s="38"/>
      <c r="H14" s="38"/>
      <c r="I14" s="147" t="s">
        <v>24</v>
      </c>
      <c r="J14" s="146" t="str">
        <f>IF('Rekapitulácia stavby'!AN10="","",'Rekapitulácia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tr">
        <f>IF('Rekapitulácia stavby'!E11="","",'Rekapitulácia stavby'!E11)</f>
        <v xml:space="preserve"> </v>
      </c>
      <c r="F15" s="38"/>
      <c r="G15" s="38"/>
      <c r="H15" s="38"/>
      <c r="I15" s="147" t="s">
        <v>26</v>
      </c>
      <c r="J15" s="146" t="str">
        <f>IF('Rekapitulácia stavby'!AN11="","",'Rekapitulácia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27</v>
      </c>
      <c r="E17" s="38"/>
      <c r="F17" s="38"/>
      <c r="G17" s="38"/>
      <c r="H17" s="38"/>
      <c r="I17" s="147" t="s">
        <v>24</v>
      </c>
      <c r="J17" s="33" t="str">
        <f>'Rekapitulácia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6"/>
      <c r="G18" s="146"/>
      <c r="H18" s="146"/>
      <c r="I18" s="147" t="s">
        <v>26</v>
      </c>
      <c r="J18" s="33" t="str">
        <f>'Rekapitulácia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29</v>
      </c>
      <c r="E20" s="38"/>
      <c r="F20" s="38"/>
      <c r="G20" s="38"/>
      <c r="H20" s="38"/>
      <c r="I20" s="147" t="s">
        <v>24</v>
      </c>
      <c r="J20" s="146" t="str">
        <f>IF('Rekapitulácia stavby'!AN16="","",'Rekapitulácia stavby'!AN16)</f>
        <v>50452894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tr">
        <f>IF('Rekapitulácia stavby'!E17="","",'Rekapitulácia stavby'!E17)</f>
        <v>Ing. Jaroslav Vojtuš, CSc., projekt4you plus, s.r.</v>
      </c>
      <c r="F21" s="38"/>
      <c r="G21" s="38"/>
      <c r="H21" s="38"/>
      <c r="I21" s="147" t="s">
        <v>26</v>
      </c>
      <c r="J21" s="146" t="str">
        <f>IF('Rekapitulácia stavby'!AN17="","",'Rekapitulácia stavby'!AN17)</f>
        <v>2120328760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34</v>
      </c>
      <c r="E23" s="38"/>
      <c r="F23" s="38"/>
      <c r="G23" s="38"/>
      <c r="H23" s="38"/>
      <c r="I23" s="147" t="s">
        <v>24</v>
      </c>
      <c r="J23" s="146" t="str">
        <f>IF('Rekapitulácia stavby'!AN19="","",'Rekapitulácia stavby'!AN19)</f>
        <v>47 894 431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IF('Rekapitulácia stavby'!E20="","",'Rekapitulácia stavby'!E20)</f>
        <v>Ing. Branislav VÁRKOLY, EaCP s.r.o.</v>
      </c>
      <c r="F24" s="38"/>
      <c r="G24" s="38"/>
      <c r="H24" s="38"/>
      <c r="I24" s="147" t="s">
        <v>26</v>
      </c>
      <c r="J24" s="146" t="str">
        <f>IF('Rekapitulácia stavby'!AN20="","",'Rekapitulácia stavby'!AN20)</f>
        <v>2024134937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38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39</v>
      </c>
      <c r="E30" s="38"/>
      <c r="F30" s="38"/>
      <c r="G30" s="38"/>
      <c r="H30" s="38"/>
      <c r="I30" s="144"/>
      <c r="J30" s="157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41</v>
      </c>
      <c r="G32" s="38"/>
      <c r="H32" s="38"/>
      <c r="I32" s="159" t="s">
        <v>40</v>
      </c>
      <c r="J32" s="158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43</v>
      </c>
      <c r="E33" s="142" t="s">
        <v>44</v>
      </c>
      <c r="F33" s="161">
        <f>ROUND((SUM(BE121:BE153)),  2)</f>
        <v>0</v>
      </c>
      <c r="G33" s="38"/>
      <c r="H33" s="38"/>
      <c r="I33" s="162">
        <v>0.20000000000000001</v>
      </c>
      <c r="J33" s="161">
        <f>ROUND(((SUM(BE121:BE153))*I33),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45</v>
      </c>
      <c r="F34" s="161">
        <f>ROUND((SUM(BF121:BF153)),  2)</f>
        <v>0</v>
      </c>
      <c r="G34" s="38"/>
      <c r="H34" s="38"/>
      <c r="I34" s="162">
        <v>0.20000000000000001</v>
      </c>
      <c r="J34" s="161">
        <f>ROUND(((SUM(BF121:BF153))*I34),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46</v>
      </c>
      <c r="F35" s="161">
        <f>ROUND((SUM(BG121:BG153)),  2)</f>
        <v>0</v>
      </c>
      <c r="G35" s="38"/>
      <c r="H35" s="38"/>
      <c r="I35" s="162">
        <v>0.20000000000000001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47</v>
      </c>
      <c r="F36" s="161">
        <f>ROUND((SUM(BH121:BH153)),  2)</f>
        <v>0</v>
      </c>
      <c r="G36" s="38"/>
      <c r="H36" s="38"/>
      <c r="I36" s="162">
        <v>0.20000000000000001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48</v>
      </c>
      <c r="F37" s="161">
        <f>ROUND((SUM(BI121:BI153)),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49</v>
      </c>
      <c r="E39" s="165"/>
      <c r="F39" s="165"/>
      <c r="G39" s="166" t="s">
        <v>50</v>
      </c>
      <c r="H39" s="167" t="s">
        <v>51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52</v>
      </c>
      <c r="E50" s="172"/>
      <c r="F50" s="172"/>
      <c r="G50" s="171" t="s">
        <v>53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54</v>
      </c>
      <c r="E61" s="175"/>
      <c r="F61" s="176" t="s">
        <v>55</v>
      </c>
      <c r="G61" s="174" t="s">
        <v>54</v>
      </c>
      <c r="H61" s="175"/>
      <c r="I61" s="177"/>
      <c r="J61" s="178" t="s">
        <v>55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56</v>
      </c>
      <c r="E65" s="179"/>
      <c r="F65" s="179"/>
      <c r="G65" s="171" t="s">
        <v>57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54</v>
      </c>
      <c r="E76" s="175"/>
      <c r="F76" s="176" t="s">
        <v>55</v>
      </c>
      <c r="G76" s="174" t="s">
        <v>54</v>
      </c>
      <c r="H76" s="175"/>
      <c r="I76" s="177"/>
      <c r="J76" s="178" t="s">
        <v>55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119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Obnova bytového domu na ulici Stromová č. 20-22, 040 01 Košice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117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2019/014-04 - Výplne otvorov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 xml:space="preserve"> </v>
      </c>
      <c r="G89" s="40"/>
      <c r="H89" s="40"/>
      <c r="I89" s="147" t="s">
        <v>21</v>
      </c>
      <c r="J89" s="79" t="str">
        <f>IF(J12="","",J12)</f>
        <v>13.4.2019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58.2" customHeight="1">
      <c r="A91" s="38"/>
      <c r="B91" s="39"/>
      <c r="C91" s="32" t="s">
        <v>23</v>
      </c>
      <c r="D91" s="40"/>
      <c r="E91" s="40"/>
      <c r="F91" s="27" t="str">
        <f>E15</f>
        <v xml:space="preserve"> </v>
      </c>
      <c r="G91" s="40"/>
      <c r="H91" s="40"/>
      <c r="I91" s="147" t="s">
        <v>29</v>
      </c>
      <c r="J91" s="36" t="str">
        <f>E21</f>
        <v>Ing. Jaroslav Vojtuš, CSc., projekt4you plus, s.r.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3.0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147" t="s">
        <v>34</v>
      </c>
      <c r="J92" s="36" t="str">
        <f>E24</f>
        <v>Ing. Branislav VÁRKOLY, EaCP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120</v>
      </c>
      <c r="D94" s="189"/>
      <c r="E94" s="189"/>
      <c r="F94" s="189"/>
      <c r="G94" s="189"/>
      <c r="H94" s="189"/>
      <c r="I94" s="190"/>
      <c r="J94" s="191" t="s">
        <v>121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122</v>
      </c>
      <c r="D96" s="40"/>
      <c r="E96" s="40"/>
      <c r="F96" s="40"/>
      <c r="G96" s="40"/>
      <c r="H96" s="40"/>
      <c r="I96" s="144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123</v>
      </c>
    </row>
    <row r="97" s="9" customFormat="1" ht="24.96" customHeight="1">
      <c r="A97" s="9"/>
      <c r="B97" s="193"/>
      <c r="C97" s="194"/>
      <c r="D97" s="195" t="s">
        <v>124</v>
      </c>
      <c r="E97" s="196"/>
      <c r="F97" s="196"/>
      <c r="G97" s="196"/>
      <c r="H97" s="196"/>
      <c r="I97" s="197"/>
      <c r="J97" s="198">
        <f>J122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126</v>
      </c>
      <c r="E98" s="203"/>
      <c r="F98" s="203"/>
      <c r="G98" s="203"/>
      <c r="H98" s="203"/>
      <c r="I98" s="204"/>
      <c r="J98" s="205">
        <f>J123</f>
        <v>0</v>
      </c>
      <c r="K98" s="201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93"/>
      <c r="C99" s="194"/>
      <c r="D99" s="195" t="s">
        <v>128</v>
      </c>
      <c r="E99" s="196"/>
      <c r="F99" s="196"/>
      <c r="G99" s="196"/>
      <c r="H99" s="196"/>
      <c r="I99" s="197"/>
      <c r="J99" s="198">
        <f>J137</f>
        <v>0</v>
      </c>
      <c r="K99" s="194"/>
      <c r="L99" s="19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0"/>
      <c r="C100" s="201"/>
      <c r="D100" s="202" t="s">
        <v>809</v>
      </c>
      <c r="E100" s="203"/>
      <c r="F100" s="203"/>
      <c r="G100" s="203"/>
      <c r="H100" s="203"/>
      <c r="I100" s="204"/>
      <c r="J100" s="205">
        <f>J138</f>
        <v>0</v>
      </c>
      <c r="K100" s="201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130</v>
      </c>
      <c r="E101" s="203"/>
      <c r="F101" s="203"/>
      <c r="G101" s="203"/>
      <c r="H101" s="203"/>
      <c r="I101" s="204"/>
      <c r="J101" s="205">
        <f>J145</f>
        <v>0</v>
      </c>
      <c r="K101" s="201"/>
      <c r="L101" s="20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144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183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186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132</v>
      </c>
      <c r="D108" s="40"/>
      <c r="E108" s="40"/>
      <c r="F108" s="40"/>
      <c r="G108" s="40"/>
      <c r="H108" s="40"/>
      <c r="I108" s="144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144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15</v>
      </c>
      <c r="D110" s="40"/>
      <c r="E110" s="40"/>
      <c r="F110" s="40"/>
      <c r="G110" s="40"/>
      <c r="H110" s="40"/>
      <c r="I110" s="144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87" t="str">
        <f>E7</f>
        <v>Obnova bytového domu na ulici Stromová č. 20-22, 040 01 Košice</v>
      </c>
      <c r="F111" s="32"/>
      <c r="G111" s="32"/>
      <c r="H111" s="32"/>
      <c r="I111" s="144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117</v>
      </c>
      <c r="D112" s="40"/>
      <c r="E112" s="40"/>
      <c r="F112" s="40"/>
      <c r="G112" s="40"/>
      <c r="H112" s="40"/>
      <c r="I112" s="144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2019/014-04 - Výplne otvorov</v>
      </c>
      <c r="F113" s="40"/>
      <c r="G113" s="40"/>
      <c r="H113" s="40"/>
      <c r="I113" s="144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144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19</v>
      </c>
      <c r="D115" s="40"/>
      <c r="E115" s="40"/>
      <c r="F115" s="27" t="str">
        <f>F12</f>
        <v xml:space="preserve"> </v>
      </c>
      <c r="G115" s="40"/>
      <c r="H115" s="40"/>
      <c r="I115" s="147" t="s">
        <v>21</v>
      </c>
      <c r="J115" s="79" t="str">
        <f>IF(J12="","",J12)</f>
        <v>13.4.2019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144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58.2" customHeight="1">
      <c r="A117" s="38"/>
      <c r="B117" s="39"/>
      <c r="C117" s="32" t="s">
        <v>23</v>
      </c>
      <c r="D117" s="40"/>
      <c r="E117" s="40"/>
      <c r="F117" s="27" t="str">
        <f>E15</f>
        <v xml:space="preserve"> </v>
      </c>
      <c r="G117" s="40"/>
      <c r="H117" s="40"/>
      <c r="I117" s="147" t="s">
        <v>29</v>
      </c>
      <c r="J117" s="36" t="str">
        <f>E21</f>
        <v>Ing. Jaroslav Vojtuš, CSc., projekt4you plus, s.r.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43.05" customHeight="1">
      <c r="A118" s="38"/>
      <c r="B118" s="39"/>
      <c r="C118" s="32" t="s">
        <v>27</v>
      </c>
      <c r="D118" s="40"/>
      <c r="E118" s="40"/>
      <c r="F118" s="27" t="str">
        <f>IF(E18="","",E18)</f>
        <v>Vyplň údaj</v>
      </c>
      <c r="G118" s="40"/>
      <c r="H118" s="40"/>
      <c r="I118" s="147" t="s">
        <v>34</v>
      </c>
      <c r="J118" s="36" t="str">
        <f>E24</f>
        <v>Ing. Branislav VÁRKOLY, EaCP s.r.o.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144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207"/>
      <c r="B120" s="208"/>
      <c r="C120" s="209" t="s">
        <v>133</v>
      </c>
      <c r="D120" s="210" t="s">
        <v>64</v>
      </c>
      <c r="E120" s="210" t="s">
        <v>60</v>
      </c>
      <c r="F120" s="210" t="s">
        <v>61</v>
      </c>
      <c r="G120" s="210" t="s">
        <v>134</v>
      </c>
      <c r="H120" s="210" t="s">
        <v>135</v>
      </c>
      <c r="I120" s="211" t="s">
        <v>136</v>
      </c>
      <c r="J120" s="212" t="s">
        <v>121</v>
      </c>
      <c r="K120" s="213" t="s">
        <v>137</v>
      </c>
      <c r="L120" s="214"/>
      <c r="M120" s="100" t="s">
        <v>1</v>
      </c>
      <c r="N120" s="101" t="s">
        <v>43</v>
      </c>
      <c r="O120" s="101" t="s">
        <v>138</v>
      </c>
      <c r="P120" s="101" t="s">
        <v>139</v>
      </c>
      <c r="Q120" s="101" t="s">
        <v>140</v>
      </c>
      <c r="R120" s="101" t="s">
        <v>141</v>
      </c>
      <c r="S120" s="101" t="s">
        <v>142</v>
      </c>
      <c r="T120" s="102" t="s">
        <v>143</v>
      </c>
      <c r="U120" s="207"/>
      <c r="V120" s="207"/>
      <c r="W120" s="207"/>
      <c r="X120" s="207"/>
      <c r="Y120" s="207"/>
      <c r="Z120" s="207"/>
      <c r="AA120" s="207"/>
      <c r="AB120" s="207"/>
      <c r="AC120" s="207"/>
      <c r="AD120" s="207"/>
      <c r="AE120" s="207"/>
    </row>
    <row r="121" s="2" customFormat="1" ht="22.8" customHeight="1">
      <c r="A121" s="38"/>
      <c r="B121" s="39"/>
      <c r="C121" s="107" t="s">
        <v>122</v>
      </c>
      <c r="D121" s="40"/>
      <c r="E121" s="40"/>
      <c r="F121" s="40"/>
      <c r="G121" s="40"/>
      <c r="H121" s="40"/>
      <c r="I121" s="144"/>
      <c r="J121" s="215">
        <f>BK121</f>
        <v>0</v>
      </c>
      <c r="K121" s="40"/>
      <c r="L121" s="44"/>
      <c r="M121" s="103"/>
      <c r="N121" s="216"/>
      <c r="O121" s="104"/>
      <c r="P121" s="217">
        <f>P122+P137</f>
        <v>0</v>
      </c>
      <c r="Q121" s="104"/>
      <c r="R121" s="217">
        <f>R122+R137</f>
        <v>0.73312200000000005</v>
      </c>
      <c r="S121" s="104"/>
      <c r="T121" s="218">
        <f>T122+T137</f>
        <v>0.626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78</v>
      </c>
      <c r="AU121" s="17" t="s">
        <v>123</v>
      </c>
      <c r="BK121" s="219">
        <f>BK122+BK137</f>
        <v>0</v>
      </c>
    </row>
    <row r="122" s="12" customFormat="1" ht="25.92" customHeight="1">
      <c r="A122" s="12"/>
      <c r="B122" s="220"/>
      <c r="C122" s="221"/>
      <c r="D122" s="222" t="s">
        <v>78</v>
      </c>
      <c r="E122" s="223" t="s">
        <v>144</v>
      </c>
      <c r="F122" s="223" t="s">
        <v>145</v>
      </c>
      <c r="G122" s="221"/>
      <c r="H122" s="221"/>
      <c r="I122" s="224"/>
      <c r="J122" s="225">
        <f>BK122</f>
        <v>0</v>
      </c>
      <c r="K122" s="221"/>
      <c r="L122" s="226"/>
      <c r="M122" s="227"/>
      <c r="N122" s="228"/>
      <c r="O122" s="228"/>
      <c r="P122" s="229">
        <f>P123</f>
        <v>0</v>
      </c>
      <c r="Q122" s="228"/>
      <c r="R122" s="229">
        <f>R123</f>
        <v>0</v>
      </c>
      <c r="S122" s="228"/>
      <c r="T122" s="230">
        <f>T123</f>
        <v>0.626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31" t="s">
        <v>87</v>
      </c>
      <c r="AT122" s="232" t="s">
        <v>78</v>
      </c>
      <c r="AU122" s="232" t="s">
        <v>79</v>
      </c>
      <c r="AY122" s="231" t="s">
        <v>146</v>
      </c>
      <c r="BK122" s="233">
        <f>BK123</f>
        <v>0</v>
      </c>
    </row>
    <row r="123" s="12" customFormat="1" ht="22.8" customHeight="1">
      <c r="A123" s="12"/>
      <c r="B123" s="220"/>
      <c r="C123" s="221"/>
      <c r="D123" s="222" t="s">
        <v>78</v>
      </c>
      <c r="E123" s="234" t="s">
        <v>200</v>
      </c>
      <c r="F123" s="234" t="s">
        <v>291</v>
      </c>
      <c r="G123" s="221"/>
      <c r="H123" s="221"/>
      <c r="I123" s="224"/>
      <c r="J123" s="235">
        <f>BK123</f>
        <v>0</v>
      </c>
      <c r="K123" s="221"/>
      <c r="L123" s="226"/>
      <c r="M123" s="227"/>
      <c r="N123" s="228"/>
      <c r="O123" s="228"/>
      <c r="P123" s="229">
        <f>SUM(P124:P136)</f>
        <v>0</v>
      </c>
      <c r="Q123" s="228"/>
      <c r="R123" s="229">
        <f>SUM(R124:R136)</f>
        <v>0</v>
      </c>
      <c r="S123" s="228"/>
      <c r="T123" s="230">
        <f>SUM(T124:T136)</f>
        <v>0.626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31" t="s">
        <v>87</v>
      </c>
      <c r="AT123" s="232" t="s">
        <v>78</v>
      </c>
      <c r="AU123" s="232" t="s">
        <v>87</v>
      </c>
      <c r="AY123" s="231" t="s">
        <v>146</v>
      </c>
      <c r="BK123" s="233">
        <f>SUM(BK124:BK136)</f>
        <v>0</v>
      </c>
    </row>
    <row r="124" s="2" customFormat="1" ht="24" customHeight="1">
      <c r="A124" s="38"/>
      <c r="B124" s="39"/>
      <c r="C124" s="236" t="s">
        <v>87</v>
      </c>
      <c r="D124" s="236" t="s">
        <v>149</v>
      </c>
      <c r="E124" s="237" t="s">
        <v>810</v>
      </c>
      <c r="F124" s="238" t="s">
        <v>811</v>
      </c>
      <c r="G124" s="239" t="s">
        <v>198</v>
      </c>
      <c r="H124" s="240">
        <v>24.5</v>
      </c>
      <c r="I124" s="241"/>
      <c r="J124" s="242">
        <f>ROUND(I124*H124,2)</f>
        <v>0</v>
      </c>
      <c r="K124" s="243"/>
      <c r="L124" s="44"/>
      <c r="M124" s="244" t="s">
        <v>1</v>
      </c>
      <c r="N124" s="245" t="s">
        <v>45</v>
      </c>
      <c r="O124" s="91"/>
      <c r="P124" s="246">
        <f>O124*H124</f>
        <v>0</v>
      </c>
      <c r="Q124" s="246">
        <v>0</v>
      </c>
      <c r="R124" s="246">
        <f>Q124*H124</f>
        <v>0</v>
      </c>
      <c r="S124" s="246">
        <v>0.0080000000000000002</v>
      </c>
      <c r="T124" s="247">
        <f>S124*H124</f>
        <v>0.19600000000000001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48" t="s">
        <v>153</v>
      </c>
      <c r="AT124" s="248" t="s">
        <v>149</v>
      </c>
      <c r="AU124" s="248" t="s">
        <v>154</v>
      </c>
      <c r="AY124" s="17" t="s">
        <v>146</v>
      </c>
      <c r="BE124" s="249">
        <f>IF(N124="základná",J124,0)</f>
        <v>0</v>
      </c>
      <c r="BF124" s="249">
        <f>IF(N124="znížená",J124,0)</f>
        <v>0</v>
      </c>
      <c r="BG124" s="249">
        <f>IF(N124="zákl. prenesená",J124,0)</f>
        <v>0</v>
      </c>
      <c r="BH124" s="249">
        <f>IF(N124="zníž. prenesená",J124,0)</f>
        <v>0</v>
      </c>
      <c r="BI124" s="249">
        <f>IF(N124="nulová",J124,0)</f>
        <v>0</v>
      </c>
      <c r="BJ124" s="17" t="s">
        <v>154</v>
      </c>
      <c r="BK124" s="249">
        <f>ROUND(I124*H124,2)</f>
        <v>0</v>
      </c>
      <c r="BL124" s="17" t="s">
        <v>153</v>
      </c>
      <c r="BM124" s="248" t="s">
        <v>812</v>
      </c>
    </row>
    <row r="125" s="14" customFormat="1">
      <c r="A125" s="14"/>
      <c r="B125" s="261"/>
      <c r="C125" s="262"/>
      <c r="D125" s="252" t="s">
        <v>163</v>
      </c>
      <c r="E125" s="263" t="s">
        <v>1</v>
      </c>
      <c r="F125" s="264" t="s">
        <v>813</v>
      </c>
      <c r="G125" s="262"/>
      <c r="H125" s="265">
        <v>10.5</v>
      </c>
      <c r="I125" s="266"/>
      <c r="J125" s="262"/>
      <c r="K125" s="262"/>
      <c r="L125" s="267"/>
      <c r="M125" s="268"/>
      <c r="N125" s="269"/>
      <c r="O125" s="269"/>
      <c r="P125" s="269"/>
      <c r="Q125" s="269"/>
      <c r="R125" s="269"/>
      <c r="S125" s="269"/>
      <c r="T125" s="27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71" t="s">
        <v>163</v>
      </c>
      <c r="AU125" s="271" t="s">
        <v>154</v>
      </c>
      <c r="AV125" s="14" t="s">
        <v>154</v>
      </c>
      <c r="AW125" s="14" t="s">
        <v>33</v>
      </c>
      <c r="AX125" s="14" t="s">
        <v>79</v>
      </c>
      <c r="AY125" s="271" t="s">
        <v>146</v>
      </c>
    </row>
    <row r="126" s="14" customFormat="1">
      <c r="A126" s="14"/>
      <c r="B126" s="261"/>
      <c r="C126" s="262"/>
      <c r="D126" s="252" t="s">
        <v>163</v>
      </c>
      <c r="E126" s="263" t="s">
        <v>1</v>
      </c>
      <c r="F126" s="264" t="s">
        <v>814</v>
      </c>
      <c r="G126" s="262"/>
      <c r="H126" s="265">
        <v>14</v>
      </c>
      <c r="I126" s="266"/>
      <c r="J126" s="262"/>
      <c r="K126" s="262"/>
      <c r="L126" s="267"/>
      <c r="M126" s="268"/>
      <c r="N126" s="269"/>
      <c r="O126" s="269"/>
      <c r="P126" s="269"/>
      <c r="Q126" s="269"/>
      <c r="R126" s="269"/>
      <c r="S126" s="269"/>
      <c r="T126" s="27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71" t="s">
        <v>163</v>
      </c>
      <c r="AU126" s="271" t="s">
        <v>154</v>
      </c>
      <c r="AV126" s="14" t="s">
        <v>154</v>
      </c>
      <c r="AW126" s="14" t="s">
        <v>33</v>
      </c>
      <c r="AX126" s="14" t="s">
        <v>79</v>
      </c>
      <c r="AY126" s="271" t="s">
        <v>146</v>
      </c>
    </row>
    <row r="127" s="15" customFormat="1">
      <c r="A127" s="15"/>
      <c r="B127" s="272"/>
      <c r="C127" s="273"/>
      <c r="D127" s="252" t="s">
        <v>163</v>
      </c>
      <c r="E127" s="274" t="s">
        <v>1</v>
      </c>
      <c r="F127" s="275" t="s">
        <v>178</v>
      </c>
      <c r="G127" s="273"/>
      <c r="H127" s="276">
        <v>24.5</v>
      </c>
      <c r="I127" s="277"/>
      <c r="J127" s="273"/>
      <c r="K127" s="273"/>
      <c r="L127" s="278"/>
      <c r="M127" s="279"/>
      <c r="N127" s="280"/>
      <c r="O127" s="280"/>
      <c r="P127" s="280"/>
      <c r="Q127" s="280"/>
      <c r="R127" s="280"/>
      <c r="S127" s="280"/>
      <c r="T127" s="281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82" t="s">
        <v>163</v>
      </c>
      <c r="AU127" s="282" t="s">
        <v>154</v>
      </c>
      <c r="AV127" s="15" t="s">
        <v>153</v>
      </c>
      <c r="AW127" s="15" t="s">
        <v>33</v>
      </c>
      <c r="AX127" s="15" t="s">
        <v>87</v>
      </c>
      <c r="AY127" s="282" t="s">
        <v>146</v>
      </c>
    </row>
    <row r="128" s="2" customFormat="1" ht="24" customHeight="1">
      <c r="A128" s="38"/>
      <c r="B128" s="39"/>
      <c r="C128" s="236" t="s">
        <v>154</v>
      </c>
      <c r="D128" s="236" t="s">
        <v>149</v>
      </c>
      <c r="E128" s="237" t="s">
        <v>815</v>
      </c>
      <c r="F128" s="238" t="s">
        <v>816</v>
      </c>
      <c r="G128" s="239" t="s">
        <v>387</v>
      </c>
      <c r="H128" s="240">
        <v>7</v>
      </c>
      <c r="I128" s="241"/>
      <c r="J128" s="242">
        <f>ROUND(I128*H128,2)</f>
        <v>0</v>
      </c>
      <c r="K128" s="243"/>
      <c r="L128" s="44"/>
      <c r="M128" s="244" t="s">
        <v>1</v>
      </c>
      <c r="N128" s="245" t="s">
        <v>45</v>
      </c>
      <c r="O128" s="91"/>
      <c r="P128" s="246">
        <f>O128*H128</f>
        <v>0</v>
      </c>
      <c r="Q128" s="246">
        <v>0</v>
      </c>
      <c r="R128" s="246">
        <f>Q128*H128</f>
        <v>0</v>
      </c>
      <c r="S128" s="246">
        <v>0.012</v>
      </c>
      <c r="T128" s="247">
        <f>S128*H128</f>
        <v>0.084000000000000005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48" t="s">
        <v>153</v>
      </c>
      <c r="AT128" s="248" t="s">
        <v>149</v>
      </c>
      <c r="AU128" s="248" t="s">
        <v>154</v>
      </c>
      <c r="AY128" s="17" t="s">
        <v>146</v>
      </c>
      <c r="BE128" s="249">
        <f>IF(N128="základná",J128,0)</f>
        <v>0</v>
      </c>
      <c r="BF128" s="249">
        <f>IF(N128="znížená",J128,0)</f>
        <v>0</v>
      </c>
      <c r="BG128" s="249">
        <f>IF(N128="zákl. prenesená",J128,0)</f>
        <v>0</v>
      </c>
      <c r="BH128" s="249">
        <f>IF(N128="zníž. prenesená",J128,0)</f>
        <v>0</v>
      </c>
      <c r="BI128" s="249">
        <f>IF(N128="nulová",J128,0)</f>
        <v>0</v>
      </c>
      <c r="BJ128" s="17" t="s">
        <v>154</v>
      </c>
      <c r="BK128" s="249">
        <f>ROUND(I128*H128,2)</f>
        <v>0</v>
      </c>
      <c r="BL128" s="17" t="s">
        <v>153</v>
      </c>
      <c r="BM128" s="248" t="s">
        <v>817</v>
      </c>
    </row>
    <row r="129" s="14" customFormat="1">
      <c r="A129" s="14"/>
      <c r="B129" s="261"/>
      <c r="C129" s="262"/>
      <c r="D129" s="252" t="s">
        <v>163</v>
      </c>
      <c r="E129" s="263" t="s">
        <v>1</v>
      </c>
      <c r="F129" s="264" t="s">
        <v>190</v>
      </c>
      <c r="G129" s="262"/>
      <c r="H129" s="265">
        <v>7</v>
      </c>
      <c r="I129" s="266"/>
      <c r="J129" s="262"/>
      <c r="K129" s="262"/>
      <c r="L129" s="267"/>
      <c r="M129" s="268"/>
      <c r="N129" s="269"/>
      <c r="O129" s="269"/>
      <c r="P129" s="269"/>
      <c r="Q129" s="269"/>
      <c r="R129" s="269"/>
      <c r="S129" s="269"/>
      <c r="T129" s="27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71" t="s">
        <v>163</v>
      </c>
      <c r="AU129" s="271" t="s">
        <v>154</v>
      </c>
      <c r="AV129" s="14" t="s">
        <v>154</v>
      </c>
      <c r="AW129" s="14" t="s">
        <v>33</v>
      </c>
      <c r="AX129" s="14" t="s">
        <v>87</v>
      </c>
      <c r="AY129" s="271" t="s">
        <v>146</v>
      </c>
    </row>
    <row r="130" s="2" customFormat="1" ht="24" customHeight="1">
      <c r="A130" s="38"/>
      <c r="B130" s="39"/>
      <c r="C130" s="236" t="s">
        <v>159</v>
      </c>
      <c r="D130" s="236" t="s">
        <v>149</v>
      </c>
      <c r="E130" s="237" t="s">
        <v>818</v>
      </c>
      <c r="F130" s="238" t="s">
        <v>819</v>
      </c>
      <c r="G130" s="239" t="s">
        <v>198</v>
      </c>
      <c r="H130" s="240">
        <v>39.200000000000003</v>
      </c>
      <c r="I130" s="241"/>
      <c r="J130" s="242">
        <f>ROUND(I130*H130,2)</f>
        <v>0</v>
      </c>
      <c r="K130" s="243"/>
      <c r="L130" s="44"/>
      <c r="M130" s="244" t="s">
        <v>1</v>
      </c>
      <c r="N130" s="245" t="s">
        <v>45</v>
      </c>
      <c r="O130" s="91"/>
      <c r="P130" s="246">
        <f>O130*H130</f>
        <v>0</v>
      </c>
      <c r="Q130" s="246">
        <v>0</v>
      </c>
      <c r="R130" s="246">
        <f>Q130*H130</f>
        <v>0</v>
      </c>
      <c r="S130" s="246">
        <v>0.0050000000000000001</v>
      </c>
      <c r="T130" s="247">
        <f>S130*H130</f>
        <v>0.19600000000000001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48" t="s">
        <v>153</v>
      </c>
      <c r="AT130" s="248" t="s">
        <v>149</v>
      </c>
      <c r="AU130" s="248" t="s">
        <v>154</v>
      </c>
      <c r="AY130" s="17" t="s">
        <v>146</v>
      </c>
      <c r="BE130" s="249">
        <f>IF(N130="základná",J130,0)</f>
        <v>0</v>
      </c>
      <c r="BF130" s="249">
        <f>IF(N130="znížená",J130,0)</f>
        <v>0</v>
      </c>
      <c r="BG130" s="249">
        <f>IF(N130="zákl. prenesená",J130,0)</f>
        <v>0</v>
      </c>
      <c r="BH130" s="249">
        <f>IF(N130="zníž. prenesená",J130,0)</f>
        <v>0</v>
      </c>
      <c r="BI130" s="249">
        <f>IF(N130="nulová",J130,0)</f>
        <v>0</v>
      </c>
      <c r="BJ130" s="17" t="s">
        <v>154</v>
      </c>
      <c r="BK130" s="249">
        <f>ROUND(I130*H130,2)</f>
        <v>0</v>
      </c>
      <c r="BL130" s="17" t="s">
        <v>153</v>
      </c>
      <c r="BM130" s="248" t="s">
        <v>820</v>
      </c>
    </row>
    <row r="131" s="14" customFormat="1">
      <c r="A131" s="14"/>
      <c r="B131" s="261"/>
      <c r="C131" s="262"/>
      <c r="D131" s="252" t="s">
        <v>163</v>
      </c>
      <c r="E131" s="263" t="s">
        <v>1</v>
      </c>
      <c r="F131" s="264" t="s">
        <v>821</v>
      </c>
      <c r="G131" s="262"/>
      <c r="H131" s="265">
        <v>11.199999999999999</v>
      </c>
      <c r="I131" s="266"/>
      <c r="J131" s="262"/>
      <c r="K131" s="262"/>
      <c r="L131" s="267"/>
      <c r="M131" s="268"/>
      <c r="N131" s="269"/>
      <c r="O131" s="269"/>
      <c r="P131" s="269"/>
      <c r="Q131" s="269"/>
      <c r="R131" s="269"/>
      <c r="S131" s="269"/>
      <c r="T131" s="27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71" t="s">
        <v>163</v>
      </c>
      <c r="AU131" s="271" t="s">
        <v>154</v>
      </c>
      <c r="AV131" s="14" t="s">
        <v>154</v>
      </c>
      <c r="AW131" s="14" t="s">
        <v>33</v>
      </c>
      <c r="AX131" s="14" t="s">
        <v>79</v>
      </c>
      <c r="AY131" s="271" t="s">
        <v>146</v>
      </c>
    </row>
    <row r="132" s="14" customFormat="1">
      <c r="A132" s="14"/>
      <c r="B132" s="261"/>
      <c r="C132" s="262"/>
      <c r="D132" s="252" t="s">
        <v>163</v>
      </c>
      <c r="E132" s="263" t="s">
        <v>1</v>
      </c>
      <c r="F132" s="264" t="s">
        <v>822</v>
      </c>
      <c r="G132" s="262"/>
      <c r="H132" s="265">
        <v>16.399999999999999</v>
      </c>
      <c r="I132" s="266"/>
      <c r="J132" s="262"/>
      <c r="K132" s="262"/>
      <c r="L132" s="267"/>
      <c r="M132" s="268"/>
      <c r="N132" s="269"/>
      <c r="O132" s="269"/>
      <c r="P132" s="269"/>
      <c r="Q132" s="269"/>
      <c r="R132" s="269"/>
      <c r="S132" s="269"/>
      <c r="T132" s="27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71" t="s">
        <v>163</v>
      </c>
      <c r="AU132" s="271" t="s">
        <v>154</v>
      </c>
      <c r="AV132" s="14" t="s">
        <v>154</v>
      </c>
      <c r="AW132" s="14" t="s">
        <v>33</v>
      </c>
      <c r="AX132" s="14" t="s">
        <v>79</v>
      </c>
      <c r="AY132" s="271" t="s">
        <v>146</v>
      </c>
    </row>
    <row r="133" s="14" customFormat="1">
      <c r="A133" s="14"/>
      <c r="B133" s="261"/>
      <c r="C133" s="262"/>
      <c r="D133" s="252" t="s">
        <v>163</v>
      </c>
      <c r="E133" s="263" t="s">
        <v>1</v>
      </c>
      <c r="F133" s="264" t="s">
        <v>823</v>
      </c>
      <c r="G133" s="262"/>
      <c r="H133" s="265">
        <v>11.6</v>
      </c>
      <c r="I133" s="266"/>
      <c r="J133" s="262"/>
      <c r="K133" s="262"/>
      <c r="L133" s="267"/>
      <c r="M133" s="268"/>
      <c r="N133" s="269"/>
      <c r="O133" s="269"/>
      <c r="P133" s="269"/>
      <c r="Q133" s="269"/>
      <c r="R133" s="269"/>
      <c r="S133" s="269"/>
      <c r="T133" s="27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71" t="s">
        <v>163</v>
      </c>
      <c r="AU133" s="271" t="s">
        <v>154</v>
      </c>
      <c r="AV133" s="14" t="s">
        <v>154</v>
      </c>
      <c r="AW133" s="14" t="s">
        <v>33</v>
      </c>
      <c r="AX133" s="14" t="s">
        <v>79</v>
      </c>
      <c r="AY133" s="271" t="s">
        <v>146</v>
      </c>
    </row>
    <row r="134" s="15" customFormat="1">
      <c r="A134" s="15"/>
      <c r="B134" s="272"/>
      <c r="C134" s="273"/>
      <c r="D134" s="252" t="s">
        <v>163</v>
      </c>
      <c r="E134" s="274" t="s">
        <v>1</v>
      </c>
      <c r="F134" s="275" t="s">
        <v>178</v>
      </c>
      <c r="G134" s="273"/>
      <c r="H134" s="276">
        <v>39.200000000000003</v>
      </c>
      <c r="I134" s="277"/>
      <c r="J134" s="273"/>
      <c r="K134" s="273"/>
      <c r="L134" s="278"/>
      <c r="M134" s="279"/>
      <c r="N134" s="280"/>
      <c r="O134" s="280"/>
      <c r="P134" s="280"/>
      <c r="Q134" s="280"/>
      <c r="R134" s="280"/>
      <c r="S134" s="280"/>
      <c r="T134" s="281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82" t="s">
        <v>163</v>
      </c>
      <c r="AU134" s="282" t="s">
        <v>154</v>
      </c>
      <c r="AV134" s="15" t="s">
        <v>153</v>
      </c>
      <c r="AW134" s="15" t="s">
        <v>33</v>
      </c>
      <c r="AX134" s="15" t="s">
        <v>87</v>
      </c>
      <c r="AY134" s="282" t="s">
        <v>146</v>
      </c>
    </row>
    <row r="135" s="2" customFormat="1" ht="24" customHeight="1">
      <c r="A135" s="38"/>
      <c r="B135" s="39"/>
      <c r="C135" s="236" t="s">
        <v>153</v>
      </c>
      <c r="D135" s="236" t="s">
        <v>149</v>
      </c>
      <c r="E135" s="237" t="s">
        <v>824</v>
      </c>
      <c r="F135" s="238" t="s">
        <v>825</v>
      </c>
      <c r="G135" s="239" t="s">
        <v>387</v>
      </c>
      <c r="H135" s="240">
        <v>5</v>
      </c>
      <c r="I135" s="241"/>
      <c r="J135" s="242">
        <f>ROUND(I135*H135,2)</f>
        <v>0</v>
      </c>
      <c r="K135" s="243"/>
      <c r="L135" s="44"/>
      <c r="M135" s="244" t="s">
        <v>1</v>
      </c>
      <c r="N135" s="245" t="s">
        <v>45</v>
      </c>
      <c r="O135" s="91"/>
      <c r="P135" s="246">
        <f>O135*H135</f>
        <v>0</v>
      </c>
      <c r="Q135" s="246">
        <v>0</v>
      </c>
      <c r="R135" s="246">
        <f>Q135*H135</f>
        <v>0</v>
      </c>
      <c r="S135" s="246">
        <v>0.029999999999999999</v>
      </c>
      <c r="T135" s="247">
        <f>S135*H135</f>
        <v>0.14999999999999999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8" t="s">
        <v>153</v>
      </c>
      <c r="AT135" s="248" t="s">
        <v>149</v>
      </c>
      <c r="AU135" s="248" t="s">
        <v>154</v>
      </c>
      <c r="AY135" s="17" t="s">
        <v>146</v>
      </c>
      <c r="BE135" s="249">
        <f>IF(N135="základná",J135,0)</f>
        <v>0</v>
      </c>
      <c r="BF135" s="249">
        <f>IF(N135="znížená",J135,0)</f>
        <v>0</v>
      </c>
      <c r="BG135" s="249">
        <f>IF(N135="zákl. prenesená",J135,0)</f>
        <v>0</v>
      </c>
      <c r="BH135" s="249">
        <f>IF(N135="zníž. prenesená",J135,0)</f>
        <v>0</v>
      </c>
      <c r="BI135" s="249">
        <f>IF(N135="nulová",J135,0)</f>
        <v>0</v>
      </c>
      <c r="BJ135" s="17" t="s">
        <v>154</v>
      </c>
      <c r="BK135" s="249">
        <f>ROUND(I135*H135,2)</f>
        <v>0</v>
      </c>
      <c r="BL135" s="17" t="s">
        <v>153</v>
      </c>
      <c r="BM135" s="248" t="s">
        <v>826</v>
      </c>
    </row>
    <row r="136" s="14" customFormat="1">
      <c r="A136" s="14"/>
      <c r="B136" s="261"/>
      <c r="C136" s="262"/>
      <c r="D136" s="252" t="s">
        <v>163</v>
      </c>
      <c r="E136" s="263" t="s">
        <v>1</v>
      </c>
      <c r="F136" s="264" t="s">
        <v>182</v>
      </c>
      <c r="G136" s="262"/>
      <c r="H136" s="265">
        <v>5</v>
      </c>
      <c r="I136" s="266"/>
      <c r="J136" s="262"/>
      <c r="K136" s="262"/>
      <c r="L136" s="267"/>
      <c r="M136" s="268"/>
      <c r="N136" s="269"/>
      <c r="O136" s="269"/>
      <c r="P136" s="269"/>
      <c r="Q136" s="269"/>
      <c r="R136" s="269"/>
      <c r="S136" s="269"/>
      <c r="T136" s="27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71" t="s">
        <v>163</v>
      </c>
      <c r="AU136" s="271" t="s">
        <v>154</v>
      </c>
      <c r="AV136" s="14" t="s">
        <v>154</v>
      </c>
      <c r="AW136" s="14" t="s">
        <v>33</v>
      </c>
      <c r="AX136" s="14" t="s">
        <v>87</v>
      </c>
      <c r="AY136" s="271" t="s">
        <v>146</v>
      </c>
    </row>
    <row r="137" s="12" customFormat="1" ht="25.92" customHeight="1">
      <c r="A137" s="12"/>
      <c r="B137" s="220"/>
      <c r="C137" s="221"/>
      <c r="D137" s="222" t="s">
        <v>78</v>
      </c>
      <c r="E137" s="223" t="s">
        <v>412</v>
      </c>
      <c r="F137" s="223" t="s">
        <v>413</v>
      </c>
      <c r="G137" s="221"/>
      <c r="H137" s="221"/>
      <c r="I137" s="224"/>
      <c r="J137" s="225">
        <f>BK137</f>
        <v>0</v>
      </c>
      <c r="K137" s="221"/>
      <c r="L137" s="226"/>
      <c r="M137" s="227"/>
      <c r="N137" s="228"/>
      <c r="O137" s="228"/>
      <c r="P137" s="229">
        <f>P138+P145</f>
        <v>0</v>
      </c>
      <c r="Q137" s="228"/>
      <c r="R137" s="229">
        <f>R138+R145</f>
        <v>0.73312200000000005</v>
      </c>
      <c r="S137" s="228"/>
      <c r="T137" s="230">
        <f>T138+T145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31" t="s">
        <v>154</v>
      </c>
      <c r="AT137" s="232" t="s">
        <v>78</v>
      </c>
      <c r="AU137" s="232" t="s">
        <v>79</v>
      </c>
      <c r="AY137" s="231" t="s">
        <v>146</v>
      </c>
      <c r="BK137" s="233">
        <f>BK138+BK145</f>
        <v>0</v>
      </c>
    </row>
    <row r="138" s="12" customFormat="1" ht="22.8" customHeight="1">
      <c r="A138" s="12"/>
      <c r="B138" s="220"/>
      <c r="C138" s="221"/>
      <c r="D138" s="222" t="s">
        <v>78</v>
      </c>
      <c r="E138" s="234" t="s">
        <v>827</v>
      </c>
      <c r="F138" s="234" t="s">
        <v>828</v>
      </c>
      <c r="G138" s="221"/>
      <c r="H138" s="221"/>
      <c r="I138" s="224"/>
      <c r="J138" s="235">
        <f>BK138</f>
        <v>0</v>
      </c>
      <c r="K138" s="221"/>
      <c r="L138" s="226"/>
      <c r="M138" s="227"/>
      <c r="N138" s="228"/>
      <c r="O138" s="228"/>
      <c r="P138" s="229">
        <f>SUM(P139:P144)</f>
        <v>0</v>
      </c>
      <c r="Q138" s="228"/>
      <c r="R138" s="229">
        <f>SUM(R139:R144)</f>
        <v>0.26340999999999998</v>
      </c>
      <c r="S138" s="228"/>
      <c r="T138" s="230">
        <f>SUM(T139:T144)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31" t="s">
        <v>154</v>
      </c>
      <c r="AT138" s="232" t="s">
        <v>78</v>
      </c>
      <c r="AU138" s="232" t="s">
        <v>87</v>
      </c>
      <c r="AY138" s="231" t="s">
        <v>146</v>
      </c>
      <c r="BK138" s="233">
        <f>SUM(BK139:BK144)</f>
        <v>0</v>
      </c>
    </row>
    <row r="139" s="2" customFormat="1" ht="24" customHeight="1">
      <c r="A139" s="38"/>
      <c r="B139" s="39"/>
      <c r="C139" s="236" t="s">
        <v>182</v>
      </c>
      <c r="D139" s="236" t="s">
        <v>149</v>
      </c>
      <c r="E139" s="237" t="s">
        <v>829</v>
      </c>
      <c r="F139" s="238" t="s">
        <v>830</v>
      </c>
      <c r="G139" s="239" t="s">
        <v>198</v>
      </c>
      <c r="H139" s="240">
        <v>24.5</v>
      </c>
      <c r="I139" s="241"/>
      <c r="J139" s="242">
        <f>ROUND(I139*H139,2)</f>
        <v>0</v>
      </c>
      <c r="K139" s="243"/>
      <c r="L139" s="44"/>
      <c r="M139" s="244" t="s">
        <v>1</v>
      </c>
      <c r="N139" s="245" t="s">
        <v>45</v>
      </c>
      <c r="O139" s="91"/>
      <c r="P139" s="246">
        <f>O139*H139</f>
        <v>0</v>
      </c>
      <c r="Q139" s="246">
        <v>0.00018000000000000001</v>
      </c>
      <c r="R139" s="246">
        <f>Q139*H139</f>
        <v>0.0044099999999999999</v>
      </c>
      <c r="S139" s="246">
        <v>0</v>
      </c>
      <c r="T139" s="24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48" t="s">
        <v>262</v>
      </c>
      <c r="AT139" s="248" t="s">
        <v>149</v>
      </c>
      <c r="AU139" s="248" t="s">
        <v>154</v>
      </c>
      <c r="AY139" s="17" t="s">
        <v>146</v>
      </c>
      <c r="BE139" s="249">
        <f>IF(N139="základná",J139,0)</f>
        <v>0</v>
      </c>
      <c r="BF139" s="249">
        <f>IF(N139="znížená",J139,0)</f>
        <v>0</v>
      </c>
      <c r="BG139" s="249">
        <f>IF(N139="zákl. prenesená",J139,0)</f>
        <v>0</v>
      </c>
      <c r="BH139" s="249">
        <f>IF(N139="zníž. prenesená",J139,0)</f>
        <v>0</v>
      </c>
      <c r="BI139" s="249">
        <f>IF(N139="nulová",J139,0)</f>
        <v>0</v>
      </c>
      <c r="BJ139" s="17" t="s">
        <v>154</v>
      </c>
      <c r="BK139" s="249">
        <f>ROUND(I139*H139,2)</f>
        <v>0</v>
      </c>
      <c r="BL139" s="17" t="s">
        <v>262</v>
      </c>
      <c r="BM139" s="248" t="s">
        <v>831</v>
      </c>
    </row>
    <row r="140" s="14" customFormat="1">
      <c r="A140" s="14"/>
      <c r="B140" s="261"/>
      <c r="C140" s="262"/>
      <c r="D140" s="252" t="s">
        <v>163</v>
      </c>
      <c r="E140" s="263" t="s">
        <v>1</v>
      </c>
      <c r="F140" s="264" t="s">
        <v>813</v>
      </c>
      <c r="G140" s="262"/>
      <c r="H140" s="265">
        <v>10.5</v>
      </c>
      <c r="I140" s="266"/>
      <c r="J140" s="262"/>
      <c r="K140" s="262"/>
      <c r="L140" s="267"/>
      <c r="M140" s="268"/>
      <c r="N140" s="269"/>
      <c r="O140" s="269"/>
      <c r="P140" s="269"/>
      <c r="Q140" s="269"/>
      <c r="R140" s="269"/>
      <c r="S140" s="269"/>
      <c r="T140" s="27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71" t="s">
        <v>163</v>
      </c>
      <c r="AU140" s="271" t="s">
        <v>154</v>
      </c>
      <c r="AV140" s="14" t="s">
        <v>154</v>
      </c>
      <c r="AW140" s="14" t="s">
        <v>33</v>
      </c>
      <c r="AX140" s="14" t="s">
        <v>79</v>
      </c>
      <c r="AY140" s="271" t="s">
        <v>146</v>
      </c>
    </row>
    <row r="141" s="14" customFormat="1">
      <c r="A141" s="14"/>
      <c r="B141" s="261"/>
      <c r="C141" s="262"/>
      <c r="D141" s="252" t="s">
        <v>163</v>
      </c>
      <c r="E141" s="263" t="s">
        <v>1</v>
      </c>
      <c r="F141" s="264" t="s">
        <v>814</v>
      </c>
      <c r="G141" s="262"/>
      <c r="H141" s="265">
        <v>14</v>
      </c>
      <c r="I141" s="266"/>
      <c r="J141" s="262"/>
      <c r="K141" s="262"/>
      <c r="L141" s="267"/>
      <c r="M141" s="268"/>
      <c r="N141" s="269"/>
      <c r="O141" s="269"/>
      <c r="P141" s="269"/>
      <c r="Q141" s="269"/>
      <c r="R141" s="269"/>
      <c r="S141" s="269"/>
      <c r="T141" s="27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71" t="s">
        <v>163</v>
      </c>
      <c r="AU141" s="271" t="s">
        <v>154</v>
      </c>
      <c r="AV141" s="14" t="s">
        <v>154</v>
      </c>
      <c r="AW141" s="14" t="s">
        <v>33</v>
      </c>
      <c r="AX141" s="14" t="s">
        <v>79</v>
      </c>
      <c r="AY141" s="271" t="s">
        <v>146</v>
      </c>
    </row>
    <row r="142" s="15" customFormat="1">
      <c r="A142" s="15"/>
      <c r="B142" s="272"/>
      <c r="C142" s="273"/>
      <c r="D142" s="252" t="s">
        <v>163</v>
      </c>
      <c r="E142" s="274" t="s">
        <v>1</v>
      </c>
      <c r="F142" s="275" t="s">
        <v>178</v>
      </c>
      <c r="G142" s="273"/>
      <c r="H142" s="276">
        <v>24.5</v>
      </c>
      <c r="I142" s="277"/>
      <c r="J142" s="273"/>
      <c r="K142" s="273"/>
      <c r="L142" s="278"/>
      <c r="M142" s="279"/>
      <c r="N142" s="280"/>
      <c r="O142" s="280"/>
      <c r="P142" s="280"/>
      <c r="Q142" s="280"/>
      <c r="R142" s="280"/>
      <c r="S142" s="280"/>
      <c r="T142" s="281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82" t="s">
        <v>163</v>
      </c>
      <c r="AU142" s="282" t="s">
        <v>154</v>
      </c>
      <c r="AV142" s="15" t="s">
        <v>153</v>
      </c>
      <c r="AW142" s="15" t="s">
        <v>33</v>
      </c>
      <c r="AX142" s="15" t="s">
        <v>87</v>
      </c>
      <c r="AY142" s="282" t="s">
        <v>146</v>
      </c>
    </row>
    <row r="143" s="2" customFormat="1" ht="36" customHeight="1">
      <c r="A143" s="38"/>
      <c r="B143" s="39"/>
      <c r="C143" s="283" t="s">
        <v>147</v>
      </c>
      <c r="D143" s="283" t="s">
        <v>438</v>
      </c>
      <c r="E143" s="284" t="s">
        <v>832</v>
      </c>
      <c r="F143" s="285" t="s">
        <v>833</v>
      </c>
      <c r="G143" s="286" t="s">
        <v>387</v>
      </c>
      <c r="H143" s="287">
        <v>3</v>
      </c>
      <c r="I143" s="288"/>
      <c r="J143" s="289">
        <f>ROUND(I143*H143,2)</f>
        <v>0</v>
      </c>
      <c r="K143" s="290"/>
      <c r="L143" s="291"/>
      <c r="M143" s="292" t="s">
        <v>1</v>
      </c>
      <c r="N143" s="293" t="s">
        <v>45</v>
      </c>
      <c r="O143" s="91"/>
      <c r="P143" s="246">
        <f>O143*H143</f>
        <v>0</v>
      </c>
      <c r="Q143" s="246">
        <v>0.036999999999999998</v>
      </c>
      <c r="R143" s="246">
        <f>Q143*H143</f>
        <v>0.11099999999999999</v>
      </c>
      <c r="S143" s="246">
        <v>0</v>
      </c>
      <c r="T143" s="24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48" t="s">
        <v>362</v>
      </c>
      <c r="AT143" s="248" t="s">
        <v>438</v>
      </c>
      <c r="AU143" s="248" t="s">
        <v>154</v>
      </c>
      <c r="AY143" s="17" t="s">
        <v>146</v>
      </c>
      <c r="BE143" s="249">
        <f>IF(N143="základná",J143,0)</f>
        <v>0</v>
      </c>
      <c r="BF143" s="249">
        <f>IF(N143="znížená",J143,0)</f>
        <v>0</v>
      </c>
      <c r="BG143" s="249">
        <f>IF(N143="zákl. prenesená",J143,0)</f>
        <v>0</v>
      </c>
      <c r="BH143" s="249">
        <f>IF(N143="zníž. prenesená",J143,0)</f>
        <v>0</v>
      </c>
      <c r="BI143" s="249">
        <f>IF(N143="nulová",J143,0)</f>
        <v>0</v>
      </c>
      <c r="BJ143" s="17" t="s">
        <v>154</v>
      </c>
      <c r="BK143" s="249">
        <f>ROUND(I143*H143,2)</f>
        <v>0</v>
      </c>
      <c r="BL143" s="17" t="s">
        <v>262</v>
      </c>
      <c r="BM143" s="248" t="s">
        <v>834</v>
      </c>
    </row>
    <row r="144" s="2" customFormat="1" ht="36" customHeight="1">
      <c r="A144" s="38"/>
      <c r="B144" s="39"/>
      <c r="C144" s="283" t="s">
        <v>190</v>
      </c>
      <c r="D144" s="283" t="s">
        <v>438</v>
      </c>
      <c r="E144" s="284" t="s">
        <v>835</v>
      </c>
      <c r="F144" s="285" t="s">
        <v>836</v>
      </c>
      <c r="G144" s="286" t="s">
        <v>387</v>
      </c>
      <c r="H144" s="287">
        <v>4</v>
      </c>
      <c r="I144" s="288"/>
      <c r="J144" s="289">
        <f>ROUND(I144*H144,2)</f>
        <v>0</v>
      </c>
      <c r="K144" s="290"/>
      <c r="L144" s="291"/>
      <c r="M144" s="292" t="s">
        <v>1</v>
      </c>
      <c r="N144" s="293" t="s">
        <v>45</v>
      </c>
      <c r="O144" s="91"/>
      <c r="P144" s="246">
        <f>O144*H144</f>
        <v>0</v>
      </c>
      <c r="Q144" s="246">
        <v>0.036999999999999998</v>
      </c>
      <c r="R144" s="246">
        <f>Q144*H144</f>
        <v>0.14799999999999999</v>
      </c>
      <c r="S144" s="246">
        <v>0</v>
      </c>
      <c r="T144" s="24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48" t="s">
        <v>362</v>
      </c>
      <c r="AT144" s="248" t="s">
        <v>438</v>
      </c>
      <c r="AU144" s="248" t="s">
        <v>154</v>
      </c>
      <c r="AY144" s="17" t="s">
        <v>146</v>
      </c>
      <c r="BE144" s="249">
        <f>IF(N144="základná",J144,0)</f>
        <v>0</v>
      </c>
      <c r="BF144" s="249">
        <f>IF(N144="znížená",J144,0)</f>
        <v>0</v>
      </c>
      <c r="BG144" s="249">
        <f>IF(N144="zákl. prenesená",J144,0)</f>
        <v>0</v>
      </c>
      <c r="BH144" s="249">
        <f>IF(N144="zníž. prenesená",J144,0)</f>
        <v>0</v>
      </c>
      <c r="BI144" s="249">
        <f>IF(N144="nulová",J144,0)</f>
        <v>0</v>
      </c>
      <c r="BJ144" s="17" t="s">
        <v>154</v>
      </c>
      <c r="BK144" s="249">
        <f>ROUND(I144*H144,2)</f>
        <v>0</v>
      </c>
      <c r="BL144" s="17" t="s">
        <v>262</v>
      </c>
      <c r="BM144" s="248" t="s">
        <v>837</v>
      </c>
    </row>
    <row r="145" s="12" customFormat="1" ht="22.8" customHeight="1">
      <c r="A145" s="12"/>
      <c r="B145" s="220"/>
      <c r="C145" s="221"/>
      <c r="D145" s="222" t="s">
        <v>78</v>
      </c>
      <c r="E145" s="234" t="s">
        <v>490</v>
      </c>
      <c r="F145" s="234" t="s">
        <v>491</v>
      </c>
      <c r="G145" s="221"/>
      <c r="H145" s="221"/>
      <c r="I145" s="224"/>
      <c r="J145" s="235">
        <f>BK145</f>
        <v>0</v>
      </c>
      <c r="K145" s="221"/>
      <c r="L145" s="226"/>
      <c r="M145" s="227"/>
      <c r="N145" s="228"/>
      <c r="O145" s="228"/>
      <c r="P145" s="229">
        <f>SUM(P146:P153)</f>
        <v>0</v>
      </c>
      <c r="Q145" s="228"/>
      <c r="R145" s="229">
        <f>SUM(R146:R153)</f>
        <v>0.46971200000000002</v>
      </c>
      <c r="S145" s="228"/>
      <c r="T145" s="230">
        <f>SUM(T146:T153)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31" t="s">
        <v>154</v>
      </c>
      <c r="AT145" s="232" t="s">
        <v>78</v>
      </c>
      <c r="AU145" s="232" t="s">
        <v>87</v>
      </c>
      <c r="AY145" s="231" t="s">
        <v>146</v>
      </c>
      <c r="BK145" s="233">
        <f>SUM(BK146:BK153)</f>
        <v>0</v>
      </c>
    </row>
    <row r="146" s="2" customFormat="1" ht="24" customHeight="1">
      <c r="A146" s="38"/>
      <c r="B146" s="39"/>
      <c r="C146" s="236" t="s">
        <v>195</v>
      </c>
      <c r="D146" s="236" t="s">
        <v>149</v>
      </c>
      <c r="E146" s="237" t="s">
        <v>838</v>
      </c>
      <c r="F146" s="238" t="s">
        <v>839</v>
      </c>
      <c r="G146" s="239" t="s">
        <v>198</v>
      </c>
      <c r="H146" s="240">
        <v>39.200000000000003</v>
      </c>
      <c r="I146" s="241"/>
      <c r="J146" s="242">
        <f>ROUND(I146*H146,2)</f>
        <v>0</v>
      </c>
      <c r="K146" s="243"/>
      <c r="L146" s="44"/>
      <c r="M146" s="244" t="s">
        <v>1</v>
      </c>
      <c r="N146" s="245" t="s">
        <v>45</v>
      </c>
      <c r="O146" s="91"/>
      <c r="P146" s="246">
        <f>O146*H146</f>
        <v>0</v>
      </c>
      <c r="Q146" s="246">
        <v>0.00040999999999999999</v>
      </c>
      <c r="R146" s="246">
        <f>Q146*H146</f>
        <v>0.016071999999999999</v>
      </c>
      <c r="S146" s="246">
        <v>0</v>
      </c>
      <c r="T146" s="24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8" t="s">
        <v>262</v>
      </c>
      <c r="AT146" s="248" t="s">
        <v>149</v>
      </c>
      <c r="AU146" s="248" t="s">
        <v>154</v>
      </c>
      <c r="AY146" s="17" t="s">
        <v>146</v>
      </c>
      <c r="BE146" s="249">
        <f>IF(N146="základná",J146,0)</f>
        <v>0</v>
      </c>
      <c r="BF146" s="249">
        <f>IF(N146="znížená",J146,0)</f>
        <v>0</v>
      </c>
      <c r="BG146" s="249">
        <f>IF(N146="zákl. prenesená",J146,0)</f>
        <v>0</v>
      </c>
      <c r="BH146" s="249">
        <f>IF(N146="zníž. prenesená",J146,0)</f>
        <v>0</v>
      </c>
      <c r="BI146" s="249">
        <f>IF(N146="nulová",J146,0)</f>
        <v>0</v>
      </c>
      <c r="BJ146" s="17" t="s">
        <v>154</v>
      </c>
      <c r="BK146" s="249">
        <f>ROUND(I146*H146,2)</f>
        <v>0</v>
      </c>
      <c r="BL146" s="17" t="s">
        <v>262</v>
      </c>
      <c r="BM146" s="248" t="s">
        <v>840</v>
      </c>
    </row>
    <row r="147" s="14" customFormat="1">
      <c r="A147" s="14"/>
      <c r="B147" s="261"/>
      <c r="C147" s="262"/>
      <c r="D147" s="252" t="s">
        <v>163</v>
      </c>
      <c r="E147" s="263" t="s">
        <v>1</v>
      </c>
      <c r="F147" s="264" t="s">
        <v>821</v>
      </c>
      <c r="G147" s="262"/>
      <c r="H147" s="265">
        <v>11.199999999999999</v>
      </c>
      <c r="I147" s="266"/>
      <c r="J147" s="262"/>
      <c r="K147" s="262"/>
      <c r="L147" s="267"/>
      <c r="M147" s="268"/>
      <c r="N147" s="269"/>
      <c r="O147" s="269"/>
      <c r="P147" s="269"/>
      <c r="Q147" s="269"/>
      <c r="R147" s="269"/>
      <c r="S147" s="269"/>
      <c r="T147" s="27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71" t="s">
        <v>163</v>
      </c>
      <c r="AU147" s="271" t="s">
        <v>154</v>
      </c>
      <c r="AV147" s="14" t="s">
        <v>154</v>
      </c>
      <c r="AW147" s="14" t="s">
        <v>33</v>
      </c>
      <c r="AX147" s="14" t="s">
        <v>79</v>
      </c>
      <c r="AY147" s="271" t="s">
        <v>146</v>
      </c>
    </row>
    <row r="148" s="14" customFormat="1">
      <c r="A148" s="14"/>
      <c r="B148" s="261"/>
      <c r="C148" s="262"/>
      <c r="D148" s="252" t="s">
        <v>163</v>
      </c>
      <c r="E148" s="263" t="s">
        <v>1</v>
      </c>
      <c r="F148" s="264" t="s">
        <v>822</v>
      </c>
      <c r="G148" s="262"/>
      <c r="H148" s="265">
        <v>16.399999999999999</v>
      </c>
      <c r="I148" s="266"/>
      <c r="J148" s="262"/>
      <c r="K148" s="262"/>
      <c r="L148" s="267"/>
      <c r="M148" s="268"/>
      <c r="N148" s="269"/>
      <c r="O148" s="269"/>
      <c r="P148" s="269"/>
      <c r="Q148" s="269"/>
      <c r="R148" s="269"/>
      <c r="S148" s="269"/>
      <c r="T148" s="27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71" t="s">
        <v>163</v>
      </c>
      <c r="AU148" s="271" t="s">
        <v>154</v>
      </c>
      <c r="AV148" s="14" t="s">
        <v>154</v>
      </c>
      <c r="AW148" s="14" t="s">
        <v>33</v>
      </c>
      <c r="AX148" s="14" t="s">
        <v>79</v>
      </c>
      <c r="AY148" s="271" t="s">
        <v>146</v>
      </c>
    </row>
    <row r="149" s="14" customFormat="1">
      <c r="A149" s="14"/>
      <c r="B149" s="261"/>
      <c r="C149" s="262"/>
      <c r="D149" s="252" t="s">
        <v>163</v>
      </c>
      <c r="E149" s="263" t="s">
        <v>1</v>
      </c>
      <c r="F149" s="264" t="s">
        <v>823</v>
      </c>
      <c r="G149" s="262"/>
      <c r="H149" s="265">
        <v>11.6</v>
      </c>
      <c r="I149" s="266"/>
      <c r="J149" s="262"/>
      <c r="K149" s="262"/>
      <c r="L149" s="267"/>
      <c r="M149" s="268"/>
      <c r="N149" s="269"/>
      <c r="O149" s="269"/>
      <c r="P149" s="269"/>
      <c r="Q149" s="269"/>
      <c r="R149" s="269"/>
      <c r="S149" s="269"/>
      <c r="T149" s="27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71" t="s">
        <v>163</v>
      </c>
      <c r="AU149" s="271" t="s">
        <v>154</v>
      </c>
      <c r="AV149" s="14" t="s">
        <v>154</v>
      </c>
      <c r="AW149" s="14" t="s">
        <v>33</v>
      </c>
      <c r="AX149" s="14" t="s">
        <v>79</v>
      </c>
      <c r="AY149" s="271" t="s">
        <v>146</v>
      </c>
    </row>
    <row r="150" s="15" customFormat="1">
      <c r="A150" s="15"/>
      <c r="B150" s="272"/>
      <c r="C150" s="273"/>
      <c r="D150" s="252" t="s">
        <v>163</v>
      </c>
      <c r="E150" s="274" t="s">
        <v>1</v>
      </c>
      <c r="F150" s="275" t="s">
        <v>178</v>
      </c>
      <c r="G150" s="273"/>
      <c r="H150" s="276">
        <v>39.200000000000003</v>
      </c>
      <c r="I150" s="277"/>
      <c r="J150" s="273"/>
      <c r="K150" s="273"/>
      <c r="L150" s="278"/>
      <c r="M150" s="279"/>
      <c r="N150" s="280"/>
      <c r="O150" s="280"/>
      <c r="P150" s="280"/>
      <c r="Q150" s="280"/>
      <c r="R150" s="280"/>
      <c r="S150" s="280"/>
      <c r="T150" s="281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82" t="s">
        <v>163</v>
      </c>
      <c r="AU150" s="282" t="s">
        <v>154</v>
      </c>
      <c r="AV150" s="15" t="s">
        <v>153</v>
      </c>
      <c r="AW150" s="15" t="s">
        <v>33</v>
      </c>
      <c r="AX150" s="15" t="s">
        <v>87</v>
      </c>
      <c r="AY150" s="282" t="s">
        <v>146</v>
      </c>
    </row>
    <row r="151" s="2" customFormat="1" ht="24" customHeight="1">
      <c r="A151" s="38"/>
      <c r="B151" s="39"/>
      <c r="C151" s="283" t="s">
        <v>200</v>
      </c>
      <c r="D151" s="283" t="s">
        <v>438</v>
      </c>
      <c r="E151" s="284" t="s">
        <v>841</v>
      </c>
      <c r="F151" s="285" t="s">
        <v>842</v>
      </c>
      <c r="G151" s="286" t="s">
        <v>387</v>
      </c>
      <c r="H151" s="287">
        <v>1</v>
      </c>
      <c r="I151" s="288"/>
      <c r="J151" s="289">
        <f>ROUND(I151*H151,2)</f>
        <v>0</v>
      </c>
      <c r="K151" s="290"/>
      <c r="L151" s="291"/>
      <c r="M151" s="292" t="s">
        <v>1</v>
      </c>
      <c r="N151" s="293" t="s">
        <v>45</v>
      </c>
      <c r="O151" s="91"/>
      <c r="P151" s="246">
        <f>O151*H151</f>
        <v>0</v>
      </c>
      <c r="Q151" s="246">
        <v>0.094960000000000003</v>
      </c>
      <c r="R151" s="246">
        <f>Q151*H151</f>
        <v>0.094960000000000003</v>
      </c>
      <c r="S151" s="246">
        <v>0</v>
      </c>
      <c r="T151" s="24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48" t="s">
        <v>362</v>
      </c>
      <c r="AT151" s="248" t="s">
        <v>438</v>
      </c>
      <c r="AU151" s="248" t="s">
        <v>154</v>
      </c>
      <c r="AY151" s="17" t="s">
        <v>146</v>
      </c>
      <c r="BE151" s="249">
        <f>IF(N151="základná",J151,0)</f>
        <v>0</v>
      </c>
      <c r="BF151" s="249">
        <f>IF(N151="znížená",J151,0)</f>
        <v>0</v>
      </c>
      <c r="BG151" s="249">
        <f>IF(N151="zákl. prenesená",J151,0)</f>
        <v>0</v>
      </c>
      <c r="BH151" s="249">
        <f>IF(N151="zníž. prenesená",J151,0)</f>
        <v>0</v>
      </c>
      <c r="BI151" s="249">
        <f>IF(N151="nulová",J151,0)</f>
        <v>0</v>
      </c>
      <c r="BJ151" s="17" t="s">
        <v>154</v>
      </c>
      <c r="BK151" s="249">
        <f>ROUND(I151*H151,2)</f>
        <v>0</v>
      </c>
      <c r="BL151" s="17" t="s">
        <v>262</v>
      </c>
      <c r="BM151" s="248" t="s">
        <v>843</v>
      </c>
    </row>
    <row r="152" s="2" customFormat="1" ht="24" customHeight="1">
      <c r="A152" s="38"/>
      <c r="B152" s="39"/>
      <c r="C152" s="283" t="s">
        <v>206</v>
      </c>
      <c r="D152" s="283" t="s">
        <v>438</v>
      </c>
      <c r="E152" s="284" t="s">
        <v>844</v>
      </c>
      <c r="F152" s="285" t="s">
        <v>845</v>
      </c>
      <c r="G152" s="286" t="s">
        <v>387</v>
      </c>
      <c r="H152" s="287">
        <v>2</v>
      </c>
      <c r="I152" s="288"/>
      <c r="J152" s="289">
        <f>ROUND(I152*H152,2)</f>
        <v>0</v>
      </c>
      <c r="K152" s="290"/>
      <c r="L152" s="291"/>
      <c r="M152" s="292" t="s">
        <v>1</v>
      </c>
      <c r="N152" s="293" t="s">
        <v>45</v>
      </c>
      <c r="O152" s="91"/>
      <c r="P152" s="246">
        <f>O152*H152</f>
        <v>0</v>
      </c>
      <c r="Q152" s="246">
        <v>0.084379999999999997</v>
      </c>
      <c r="R152" s="246">
        <f>Q152*H152</f>
        <v>0.16875999999999999</v>
      </c>
      <c r="S152" s="246">
        <v>0</v>
      </c>
      <c r="T152" s="24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48" t="s">
        <v>362</v>
      </c>
      <c r="AT152" s="248" t="s">
        <v>438</v>
      </c>
      <c r="AU152" s="248" t="s">
        <v>154</v>
      </c>
      <c r="AY152" s="17" t="s">
        <v>146</v>
      </c>
      <c r="BE152" s="249">
        <f>IF(N152="základná",J152,0)</f>
        <v>0</v>
      </c>
      <c r="BF152" s="249">
        <f>IF(N152="znížená",J152,0)</f>
        <v>0</v>
      </c>
      <c r="BG152" s="249">
        <f>IF(N152="zákl. prenesená",J152,0)</f>
        <v>0</v>
      </c>
      <c r="BH152" s="249">
        <f>IF(N152="zníž. prenesená",J152,0)</f>
        <v>0</v>
      </c>
      <c r="BI152" s="249">
        <f>IF(N152="nulová",J152,0)</f>
        <v>0</v>
      </c>
      <c r="BJ152" s="17" t="s">
        <v>154</v>
      </c>
      <c r="BK152" s="249">
        <f>ROUND(I152*H152,2)</f>
        <v>0</v>
      </c>
      <c r="BL152" s="17" t="s">
        <v>262</v>
      </c>
      <c r="BM152" s="248" t="s">
        <v>846</v>
      </c>
    </row>
    <row r="153" s="2" customFormat="1" ht="24" customHeight="1">
      <c r="A153" s="38"/>
      <c r="B153" s="39"/>
      <c r="C153" s="283" t="s">
        <v>210</v>
      </c>
      <c r="D153" s="283" t="s">
        <v>438</v>
      </c>
      <c r="E153" s="284" t="s">
        <v>847</v>
      </c>
      <c r="F153" s="285" t="s">
        <v>848</v>
      </c>
      <c r="G153" s="286" t="s">
        <v>387</v>
      </c>
      <c r="H153" s="287">
        <v>2</v>
      </c>
      <c r="I153" s="288"/>
      <c r="J153" s="289">
        <f>ROUND(I153*H153,2)</f>
        <v>0</v>
      </c>
      <c r="K153" s="290"/>
      <c r="L153" s="291"/>
      <c r="M153" s="294" t="s">
        <v>1</v>
      </c>
      <c r="N153" s="295" t="s">
        <v>45</v>
      </c>
      <c r="O153" s="296"/>
      <c r="P153" s="297">
        <f>O153*H153</f>
        <v>0</v>
      </c>
      <c r="Q153" s="297">
        <v>0.094960000000000003</v>
      </c>
      <c r="R153" s="297">
        <f>Q153*H153</f>
        <v>0.18992000000000001</v>
      </c>
      <c r="S153" s="297">
        <v>0</v>
      </c>
      <c r="T153" s="29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48" t="s">
        <v>362</v>
      </c>
      <c r="AT153" s="248" t="s">
        <v>438</v>
      </c>
      <c r="AU153" s="248" t="s">
        <v>154</v>
      </c>
      <c r="AY153" s="17" t="s">
        <v>146</v>
      </c>
      <c r="BE153" s="249">
        <f>IF(N153="základná",J153,0)</f>
        <v>0</v>
      </c>
      <c r="BF153" s="249">
        <f>IF(N153="znížená",J153,0)</f>
        <v>0</v>
      </c>
      <c r="BG153" s="249">
        <f>IF(N153="zákl. prenesená",J153,0)</f>
        <v>0</v>
      </c>
      <c r="BH153" s="249">
        <f>IF(N153="zníž. prenesená",J153,0)</f>
        <v>0</v>
      </c>
      <c r="BI153" s="249">
        <f>IF(N153="nulová",J153,0)</f>
        <v>0</v>
      </c>
      <c r="BJ153" s="17" t="s">
        <v>154</v>
      </c>
      <c r="BK153" s="249">
        <f>ROUND(I153*H153,2)</f>
        <v>0</v>
      </c>
      <c r="BL153" s="17" t="s">
        <v>262</v>
      </c>
      <c r="BM153" s="248" t="s">
        <v>849</v>
      </c>
    </row>
    <row r="154" s="2" customFormat="1" ht="6.96" customHeight="1">
      <c r="A154" s="38"/>
      <c r="B154" s="66"/>
      <c r="C154" s="67"/>
      <c r="D154" s="67"/>
      <c r="E154" s="67"/>
      <c r="F154" s="67"/>
      <c r="G154" s="67"/>
      <c r="H154" s="67"/>
      <c r="I154" s="183"/>
      <c r="J154" s="67"/>
      <c r="K154" s="67"/>
      <c r="L154" s="44"/>
      <c r="M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</row>
  </sheetData>
  <sheetProtection sheet="1" autoFilter="0" formatColumns="0" formatRows="0" objects="1" scenarios="1" spinCount="100000" saltValue="G2zoHaHlSX/FNALxBr/g560Ipr4tDarU/0qgl/jzibiWQmb3yAx4cNafsqTpbh+uWcOkepnE/nZJdlAxV5f4RA==" hashValue="ygySPhJErBUsL3Mw9TUSNgF1TnF6/A2W67Ga2JN4PlkxcwhMexB6tQrcpqHIYScC9ImCFUAeVNDDDfZMKmBlqQ==" algorithmName="SHA-512" password="CC35"/>
  <autoFilter ref="C120:K153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36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100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79</v>
      </c>
    </row>
    <row r="4" s="1" customFormat="1" ht="24.96" customHeight="1">
      <c r="B4" s="20"/>
      <c r="D4" s="140" t="s">
        <v>116</v>
      </c>
      <c r="I4" s="136"/>
      <c r="L4" s="20"/>
      <c r="M4" s="141" t="s">
        <v>9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15</v>
      </c>
      <c r="I6" s="136"/>
      <c r="L6" s="20"/>
    </row>
    <row r="7" s="1" customFormat="1" ht="16.5" customHeight="1">
      <c r="B7" s="20"/>
      <c r="E7" s="143" t="str">
        <f>'Rekapitulácia stavby'!K6</f>
        <v>Obnova bytového domu na ulici Stromová č. 20-22, 040 01 Košice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117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850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17</v>
      </c>
      <c r="E11" s="38"/>
      <c r="F11" s="146" t="s">
        <v>1</v>
      </c>
      <c r="G11" s="38"/>
      <c r="H11" s="38"/>
      <c r="I11" s="147" t="s">
        <v>18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19</v>
      </c>
      <c r="E12" s="38"/>
      <c r="F12" s="146" t="s">
        <v>25</v>
      </c>
      <c r="G12" s="38"/>
      <c r="H12" s="38"/>
      <c r="I12" s="147" t="s">
        <v>21</v>
      </c>
      <c r="J12" s="148" t="str">
        <f>'Rekapitulácia stavby'!AN8</f>
        <v>13.4.2019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23</v>
      </c>
      <c r="E14" s="38"/>
      <c r="F14" s="38"/>
      <c r="G14" s="38"/>
      <c r="H14" s="38"/>
      <c r="I14" s="147" t="s">
        <v>24</v>
      </c>
      <c r="J14" s="146" t="str">
        <f>IF('Rekapitulácia stavby'!AN10="","",'Rekapitulácia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tr">
        <f>IF('Rekapitulácia stavby'!E11="","",'Rekapitulácia stavby'!E11)</f>
        <v xml:space="preserve"> </v>
      </c>
      <c r="F15" s="38"/>
      <c r="G15" s="38"/>
      <c r="H15" s="38"/>
      <c r="I15" s="147" t="s">
        <v>26</v>
      </c>
      <c r="J15" s="146" t="str">
        <f>IF('Rekapitulácia stavby'!AN11="","",'Rekapitulácia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27</v>
      </c>
      <c r="E17" s="38"/>
      <c r="F17" s="38"/>
      <c r="G17" s="38"/>
      <c r="H17" s="38"/>
      <c r="I17" s="147" t="s">
        <v>24</v>
      </c>
      <c r="J17" s="33" t="str">
        <f>'Rekapitulácia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6"/>
      <c r="G18" s="146"/>
      <c r="H18" s="146"/>
      <c r="I18" s="147" t="s">
        <v>26</v>
      </c>
      <c r="J18" s="33" t="str">
        <f>'Rekapitulácia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29</v>
      </c>
      <c r="E20" s="38"/>
      <c r="F20" s="38"/>
      <c r="G20" s="38"/>
      <c r="H20" s="38"/>
      <c r="I20" s="147" t="s">
        <v>24</v>
      </c>
      <c r="J20" s="146" t="str">
        <f>IF('Rekapitulácia stavby'!AN16="","",'Rekapitulácia stavby'!AN16)</f>
        <v>50452894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tr">
        <f>IF('Rekapitulácia stavby'!E17="","",'Rekapitulácia stavby'!E17)</f>
        <v>Ing. Jaroslav Vojtuš, CSc., projekt4you plus, s.r.</v>
      </c>
      <c r="F21" s="38"/>
      <c r="G21" s="38"/>
      <c r="H21" s="38"/>
      <c r="I21" s="147" t="s">
        <v>26</v>
      </c>
      <c r="J21" s="146" t="str">
        <f>IF('Rekapitulácia stavby'!AN17="","",'Rekapitulácia stavby'!AN17)</f>
        <v>2120328760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34</v>
      </c>
      <c r="E23" s="38"/>
      <c r="F23" s="38"/>
      <c r="G23" s="38"/>
      <c r="H23" s="38"/>
      <c r="I23" s="147" t="s">
        <v>24</v>
      </c>
      <c r="J23" s="146" t="str">
        <f>IF('Rekapitulácia stavby'!AN19="","",'Rekapitulácia stavby'!AN19)</f>
        <v>47 894 431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IF('Rekapitulácia stavby'!E20="","",'Rekapitulácia stavby'!E20)</f>
        <v>Ing. Branislav VÁRKOLY, EaCP s.r.o.</v>
      </c>
      <c r="F24" s="38"/>
      <c r="G24" s="38"/>
      <c r="H24" s="38"/>
      <c r="I24" s="147" t="s">
        <v>26</v>
      </c>
      <c r="J24" s="146" t="str">
        <f>IF('Rekapitulácia stavby'!AN20="","",'Rekapitulácia stavby'!AN20)</f>
        <v>2024134937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38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39</v>
      </c>
      <c r="E30" s="38"/>
      <c r="F30" s="38"/>
      <c r="G30" s="38"/>
      <c r="H30" s="38"/>
      <c r="I30" s="144"/>
      <c r="J30" s="157">
        <f>ROUND(J126,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41</v>
      </c>
      <c r="G32" s="38"/>
      <c r="H32" s="38"/>
      <c r="I32" s="159" t="s">
        <v>40</v>
      </c>
      <c r="J32" s="158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43</v>
      </c>
      <c r="E33" s="142" t="s">
        <v>44</v>
      </c>
      <c r="F33" s="161">
        <f>ROUND((SUM(BE126:BE311)),  2)</f>
        <v>0</v>
      </c>
      <c r="G33" s="38"/>
      <c r="H33" s="38"/>
      <c r="I33" s="162">
        <v>0.20000000000000001</v>
      </c>
      <c r="J33" s="161">
        <f>ROUND(((SUM(BE126:BE311))*I33),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45</v>
      </c>
      <c r="F34" s="161">
        <f>ROUND((SUM(BF126:BF311)),  2)</f>
        <v>0</v>
      </c>
      <c r="G34" s="38"/>
      <c r="H34" s="38"/>
      <c r="I34" s="162">
        <v>0.20000000000000001</v>
      </c>
      <c r="J34" s="161">
        <f>ROUND(((SUM(BF126:BF311))*I34),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46</v>
      </c>
      <c r="F35" s="161">
        <f>ROUND((SUM(BG126:BG311)),  2)</f>
        <v>0</v>
      </c>
      <c r="G35" s="38"/>
      <c r="H35" s="38"/>
      <c r="I35" s="162">
        <v>0.20000000000000001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47</v>
      </c>
      <c r="F36" s="161">
        <f>ROUND((SUM(BH126:BH311)),  2)</f>
        <v>0</v>
      </c>
      <c r="G36" s="38"/>
      <c r="H36" s="38"/>
      <c r="I36" s="162">
        <v>0.20000000000000001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48</v>
      </c>
      <c r="F37" s="161">
        <f>ROUND((SUM(BI126:BI311)),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49</v>
      </c>
      <c r="E39" s="165"/>
      <c r="F39" s="165"/>
      <c r="G39" s="166" t="s">
        <v>50</v>
      </c>
      <c r="H39" s="167" t="s">
        <v>51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52</v>
      </c>
      <c r="E50" s="172"/>
      <c r="F50" s="172"/>
      <c r="G50" s="171" t="s">
        <v>53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54</v>
      </c>
      <c r="E61" s="175"/>
      <c r="F61" s="176" t="s">
        <v>55</v>
      </c>
      <c r="G61" s="174" t="s">
        <v>54</v>
      </c>
      <c r="H61" s="175"/>
      <c r="I61" s="177"/>
      <c r="J61" s="178" t="s">
        <v>55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56</v>
      </c>
      <c r="E65" s="179"/>
      <c r="F65" s="179"/>
      <c r="G65" s="171" t="s">
        <v>57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54</v>
      </c>
      <c r="E76" s="175"/>
      <c r="F76" s="176" t="s">
        <v>55</v>
      </c>
      <c r="G76" s="174" t="s">
        <v>54</v>
      </c>
      <c r="H76" s="175"/>
      <c r="I76" s="177"/>
      <c r="J76" s="178" t="s">
        <v>55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119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Obnova bytového domu na ulici Stromová č. 20-22, 040 01 Košice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117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2019/014-05 - Hydroizolácia spodnej stavby, okapový chodník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 xml:space="preserve"> </v>
      </c>
      <c r="G89" s="40"/>
      <c r="H89" s="40"/>
      <c r="I89" s="147" t="s">
        <v>21</v>
      </c>
      <c r="J89" s="79" t="str">
        <f>IF(J12="","",J12)</f>
        <v>13.4.2019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58.2" customHeight="1">
      <c r="A91" s="38"/>
      <c r="B91" s="39"/>
      <c r="C91" s="32" t="s">
        <v>23</v>
      </c>
      <c r="D91" s="40"/>
      <c r="E91" s="40"/>
      <c r="F91" s="27" t="str">
        <f>E15</f>
        <v xml:space="preserve"> </v>
      </c>
      <c r="G91" s="40"/>
      <c r="H91" s="40"/>
      <c r="I91" s="147" t="s">
        <v>29</v>
      </c>
      <c r="J91" s="36" t="str">
        <f>E21</f>
        <v>Ing. Jaroslav Vojtuš, CSc., projekt4you plus, s.r.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3.0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147" t="s">
        <v>34</v>
      </c>
      <c r="J92" s="36" t="str">
        <f>E24</f>
        <v>Ing. Branislav VÁRKOLY, EaCP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120</v>
      </c>
      <c r="D94" s="189"/>
      <c r="E94" s="189"/>
      <c r="F94" s="189"/>
      <c r="G94" s="189"/>
      <c r="H94" s="189"/>
      <c r="I94" s="190"/>
      <c r="J94" s="191" t="s">
        <v>121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122</v>
      </c>
      <c r="D96" s="40"/>
      <c r="E96" s="40"/>
      <c r="F96" s="40"/>
      <c r="G96" s="40"/>
      <c r="H96" s="40"/>
      <c r="I96" s="144"/>
      <c r="J96" s="110">
        <f>J126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123</v>
      </c>
    </row>
    <row r="97" s="9" customFormat="1" ht="24.96" customHeight="1">
      <c r="A97" s="9"/>
      <c r="B97" s="193"/>
      <c r="C97" s="194"/>
      <c r="D97" s="195" t="s">
        <v>124</v>
      </c>
      <c r="E97" s="196"/>
      <c r="F97" s="196"/>
      <c r="G97" s="196"/>
      <c r="H97" s="196"/>
      <c r="I97" s="197"/>
      <c r="J97" s="198">
        <f>J127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851</v>
      </c>
      <c r="E98" s="203"/>
      <c r="F98" s="203"/>
      <c r="G98" s="203"/>
      <c r="H98" s="203"/>
      <c r="I98" s="204"/>
      <c r="J98" s="205">
        <f>J128</f>
        <v>0</v>
      </c>
      <c r="K98" s="201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852</v>
      </c>
      <c r="E99" s="203"/>
      <c r="F99" s="203"/>
      <c r="G99" s="203"/>
      <c r="H99" s="203"/>
      <c r="I99" s="204"/>
      <c r="J99" s="205">
        <f>J198</f>
        <v>0</v>
      </c>
      <c r="K99" s="201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515</v>
      </c>
      <c r="E100" s="203"/>
      <c r="F100" s="203"/>
      <c r="G100" s="203"/>
      <c r="H100" s="203"/>
      <c r="I100" s="204"/>
      <c r="J100" s="205">
        <f>J204</f>
        <v>0</v>
      </c>
      <c r="K100" s="201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853</v>
      </c>
      <c r="E101" s="203"/>
      <c r="F101" s="203"/>
      <c r="G101" s="203"/>
      <c r="H101" s="203"/>
      <c r="I101" s="204"/>
      <c r="J101" s="205">
        <f>J207</f>
        <v>0</v>
      </c>
      <c r="K101" s="201"/>
      <c r="L101" s="20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125</v>
      </c>
      <c r="E102" s="203"/>
      <c r="F102" s="203"/>
      <c r="G102" s="203"/>
      <c r="H102" s="203"/>
      <c r="I102" s="204"/>
      <c r="J102" s="205">
        <f>J213</f>
        <v>0</v>
      </c>
      <c r="K102" s="201"/>
      <c r="L102" s="20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126</v>
      </c>
      <c r="E103" s="203"/>
      <c r="F103" s="203"/>
      <c r="G103" s="203"/>
      <c r="H103" s="203"/>
      <c r="I103" s="204"/>
      <c r="J103" s="205">
        <f>J243</f>
        <v>0</v>
      </c>
      <c r="K103" s="201"/>
      <c r="L103" s="20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0"/>
      <c r="C104" s="201"/>
      <c r="D104" s="202" t="s">
        <v>127</v>
      </c>
      <c r="E104" s="203"/>
      <c r="F104" s="203"/>
      <c r="G104" s="203"/>
      <c r="H104" s="203"/>
      <c r="I104" s="204"/>
      <c r="J104" s="205">
        <f>J267</f>
        <v>0</v>
      </c>
      <c r="K104" s="201"/>
      <c r="L104" s="20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93"/>
      <c r="C105" s="194"/>
      <c r="D105" s="195" t="s">
        <v>128</v>
      </c>
      <c r="E105" s="196"/>
      <c r="F105" s="196"/>
      <c r="G105" s="196"/>
      <c r="H105" s="196"/>
      <c r="I105" s="197"/>
      <c r="J105" s="198">
        <f>J272</f>
        <v>0</v>
      </c>
      <c r="K105" s="194"/>
      <c r="L105" s="19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200"/>
      <c r="C106" s="201"/>
      <c r="D106" s="202" t="s">
        <v>854</v>
      </c>
      <c r="E106" s="203"/>
      <c r="F106" s="203"/>
      <c r="G106" s="203"/>
      <c r="H106" s="203"/>
      <c r="I106" s="204"/>
      <c r="J106" s="205">
        <f>J273</f>
        <v>0</v>
      </c>
      <c r="K106" s="201"/>
      <c r="L106" s="20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144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183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186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132</v>
      </c>
      <c r="D113" s="40"/>
      <c r="E113" s="40"/>
      <c r="F113" s="40"/>
      <c r="G113" s="40"/>
      <c r="H113" s="40"/>
      <c r="I113" s="144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144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15</v>
      </c>
      <c r="D115" s="40"/>
      <c r="E115" s="40"/>
      <c r="F115" s="40"/>
      <c r="G115" s="40"/>
      <c r="H115" s="40"/>
      <c r="I115" s="144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87" t="str">
        <f>E7</f>
        <v>Obnova bytového domu na ulici Stromová č. 20-22, 040 01 Košice</v>
      </c>
      <c r="F116" s="32"/>
      <c r="G116" s="32"/>
      <c r="H116" s="32"/>
      <c r="I116" s="144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117</v>
      </c>
      <c r="D117" s="40"/>
      <c r="E117" s="40"/>
      <c r="F117" s="40"/>
      <c r="G117" s="40"/>
      <c r="H117" s="40"/>
      <c r="I117" s="144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76" t="str">
        <f>E9</f>
        <v>2019/014-05 - Hydroizolácia spodnej stavby, okapový chodník</v>
      </c>
      <c r="F118" s="40"/>
      <c r="G118" s="40"/>
      <c r="H118" s="40"/>
      <c r="I118" s="144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144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19</v>
      </c>
      <c r="D120" s="40"/>
      <c r="E120" s="40"/>
      <c r="F120" s="27" t="str">
        <f>F12</f>
        <v xml:space="preserve"> </v>
      </c>
      <c r="G120" s="40"/>
      <c r="H120" s="40"/>
      <c r="I120" s="147" t="s">
        <v>21</v>
      </c>
      <c r="J120" s="79" t="str">
        <f>IF(J12="","",J12)</f>
        <v>13.4.2019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144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58.2" customHeight="1">
      <c r="A122" s="38"/>
      <c r="B122" s="39"/>
      <c r="C122" s="32" t="s">
        <v>23</v>
      </c>
      <c r="D122" s="40"/>
      <c r="E122" s="40"/>
      <c r="F122" s="27" t="str">
        <f>E15</f>
        <v xml:space="preserve"> </v>
      </c>
      <c r="G122" s="40"/>
      <c r="H122" s="40"/>
      <c r="I122" s="147" t="s">
        <v>29</v>
      </c>
      <c r="J122" s="36" t="str">
        <f>E21</f>
        <v>Ing. Jaroslav Vojtuš, CSc., projekt4you plus, s.r.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43.05" customHeight="1">
      <c r="A123" s="38"/>
      <c r="B123" s="39"/>
      <c r="C123" s="32" t="s">
        <v>27</v>
      </c>
      <c r="D123" s="40"/>
      <c r="E123" s="40"/>
      <c r="F123" s="27" t="str">
        <f>IF(E18="","",E18)</f>
        <v>Vyplň údaj</v>
      </c>
      <c r="G123" s="40"/>
      <c r="H123" s="40"/>
      <c r="I123" s="147" t="s">
        <v>34</v>
      </c>
      <c r="J123" s="36" t="str">
        <f>E24</f>
        <v>Ing. Branislav VÁRKOLY, EaCP s.r.o.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40"/>
      <c r="D124" s="40"/>
      <c r="E124" s="40"/>
      <c r="F124" s="40"/>
      <c r="G124" s="40"/>
      <c r="H124" s="40"/>
      <c r="I124" s="144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1" customFormat="1" ht="29.28" customHeight="1">
      <c r="A125" s="207"/>
      <c r="B125" s="208"/>
      <c r="C125" s="209" t="s">
        <v>133</v>
      </c>
      <c r="D125" s="210" t="s">
        <v>64</v>
      </c>
      <c r="E125" s="210" t="s">
        <v>60</v>
      </c>
      <c r="F125" s="210" t="s">
        <v>61</v>
      </c>
      <c r="G125" s="210" t="s">
        <v>134</v>
      </c>
      <c r="H125" s="210" t="s">
        <v>135</v>
      </c>
      <c r="I125" s="211" t="s">
        <v>136</v>
      </c>
      <c r="J125" s="212" t="s">
        <v>121</v>
      </c>
      <c r="K125" s="213" t="s">
        <v>137</v>
      </c>
      <c r="L125" s="214"/>
      <c r="M125" s="100" t="s">
        <v>1</v>
      </c>
      <c r="N125" s="101" t="s">
        <v>43</v>
      </c>
      <c r="O125" s="101" t="s">
        <v>138</v>
      </c>
      <c r="P125" s="101" t="s">
        <v>139</v>
      </c>
      <c r="Q125" s="101" t="s">
        <v>140</v>
      </c>
      <c r="R125" s="101" t="s">
        <v>141</v>
      </c>
      <c r="S125" s="101" t="s">
        <v>142</v>
      </c>
      <c r="T125" s="102" t="s">
        <v>143</v>
      </c>
      <c r="U125" s="207"/>
      <c r="V125" s="207"/>
      <c r="W125" s="207"/>
      <c r="X125" s="207"/>
      <c r="Y125" s="207"/>
      <c r="Z125" s="207"/>
      <c r="AA125" s="207"/>
      <c r="AB125" s="207"/>
      <c r="AC125" s="207"/>
      <c r="AD125" s="207"/>
      <c r="AE125" s="207"/>
    </row>
    <row r="126" s="2" customFormat="1" ht="22.8" customHeight="1">
      <c r="A126" s="38"/>
      <c r="B126" s="39"/>
      <c r="C126" s="107" t="s">
        <v>122</v>
      </c>
      <c r="D126" s="40"/>
      <c r="E126" s="40"/>
      <c r="F126" s="40"/>
      <c r="G126" s="40"/>
      <c r="H126" s="40"/>
      <c r="I126" s="144"/>
      <c r="J126" s="215">
        <f>BK126</f>
        <v>0</v>
      </c>
      <c r="K126" s="40"/>
      <c r="L126" s="44"/>
      <c r="M126" s="103"/>
      <c r="N126" s="216"/>
      <c r="O126" s="104"/>
      <c r="P126" s="217">
        <f>P127+P272</f>
        <v>0</v>
      </c>
      <c r="Q126" s="104"/>
      <c r="R126" s="217">
        <f>R127+R272</f>
        <v>137.06571326</v>
      </c>
      <c r="S126" s="104"/>
      <c r="T126" s="218">
        <f>T127+T272</f>
        <v>14.195098999999999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78</v>
      </c>
      <c r="AU126" s="17" t="s">
        <v>123</v>
      </c>
      <c r="BK126" s="219">
        <f>BK127+BK272</f>
        <v>0</v>
      </c>
    </row>
    <row r="127" s="12" customFormat="1" ht="25.92" customHeight="1">
      <c r="A127" s="12"/>
      <c r="B127" s="220"/>
      <c r="C127" s="221"/>
      <c r="D127" s="222" t="s">
        <v>78</v>
      </c>
      <c r="E127" s="223" t="s">
        <v>144</v>
      </c>
      <c r="F127" s="223" t="s">
        <v>145</v>
      </c>
      <c r="G127" s="221"/>
      <c r="H127" s="221"/>
      <c r="I127" s="224"/>
      <c r="J127" s="225">
        <f>BK127</f>
        <v>0</v>
      </c>
      <c r="K127" s="221"/>
      <c r="L127" s="226"/>
      <c r="M127" s="227"/>
      <c r="N127" s="228"/>
      <c r="O127" s="228"/>
      <c r="P127" s="229">
        <f>P128+P198+P204+P207+P213+P243+P267</f>
        <v>0</v>
      </c>
      <c r="Q127" s="228"/>
      <c r="R127" s="229">
        <f>R128+R198+R204+R207+R213+R243+R267</f>
        <v>136.18643286</v>
      </c>
      <c r="S127" s="228"/>
      <c r="T127" s="230">
        <f>T128+T198+T204+T207+T213+T243+T267</f>
        <v>14.195098999999999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31" t="s">
        <v>87</v>
      </c>
      <c r="AT127" s="232" t="s">
        <v>78</v>
      </c>
      <c r="AU127" s="232" t="s">
        <v>79</v>
      </c>
      <c r="AY127" s="231" t="s">
        <v>146</v>
      </c>
      <c r="BK127" s="233">
        <f>BK128+BK198+BK204+BK207+BK213+BK243+BK267</f>
        <v>0</v>
      </c>
    </row>
    <row r="128" s="12" customFormat="1" ht="22.8" customHeight="1">
      <c r="A128" s="12"/>
      <c r="B128" s="220"/>
      <c r="C128" s="221"/>
      <c r="D128" s="222" t="s">
        <v>78</v>
      </c>
      <c r="E128" s="234" t="s">
        <v>87</v>
      </c>
      <c r="F128" s="234" t="s">
        <v>855</v>
      </c>
      <c r="G128" s="221"/>
      <c r="H128" s="221"/>
      <c r="I128" s="224"/>
      <c r="J128" s="235">
        <f>BK128</f>
        <v>0</v>
      </c>
      <c r="K128" s="221"/>
      <c r="L128" s="226"/>
      <c r="M128" s="227"/>
      <c r="N128" s="228"/>
      <c r="O128" s="228"/>
      <c r="P128" s="229">
        <f>SUM(P129:P197)</f>
        <v>0</v>
      </c>
      <c r="Q128" s="228"/>
      <c r="R128" s="229">
        <f>SUM(R129:R197)</f>
        <v>111.63742250000001</v>
      </c>
      <c r="S128" s="228"/>
      <c r="T128" s="230">
        <f>SUM(T129:T197)</f>
        <v>4.221444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31" t="s">
        <v>87</v>
      </c>
      <c r="AT128" s="232" t="s">
        <v>78</v>
      </c>
      <c r="AU128" s="232" t="s">
        <v>87</v>
      </c>
      <c r="AY128" s="231" t="s">
        <v>146</v>
      </c>
      <c r="BK128" s="233">
        <f>SUM(BK129:BK197)</f>
        <v>0</v>
      </c>
    </row>
    <row r="129" s="2" customFormat="1" ht="24" customHeight="1">
      <c r="A129" s="38"/>
      <c r="B129" s="39"/>
      <c r="C129" s="236" t="s">
        <v>87</v>
      </c>
      <c r="D129" s="236" t="s">
        <v>149</v>
      </c>
      <c r="E129" s="237" t="s">
        <v>856</v>
      </c>
      <c r="F129" s="238" t="s">
        <v>857</v>
      </c>
      <c r="G129" s="239" t="s">
        <v>152</v>
      </c>
      <c r="H129" s="240">
        <v>9.3130000000000006</v>
      </c>
      <c r="I129" s="241"/>
      <c r="J129" s="242">
        <f>ROUND(I129*H129,2)</f>
        <v>0</v>
      </c>
      <c r="K129" s="243"/>
      <c r="L129" s="44"/>
      <c r="M129" s="244" t="s">
        <v>1</v>
      </c>
      <c r="N129" s="245" t="s">
        <v>45</v>
      </c>
      <c r="O129" s="91"/>
      <c r="P129" s="246">
        <f>O129*H129</f>
        <v>0</v>
      </c>
      <c r="Q129" s="246">
        <v>0</v>
      </c>
      <c r="R129" s="246">
        <f>Q129*H129</f>
        <v>0</v>
      </c>
      <c r="S129" s="246">
        <v>0.13800000000000001</v>
      </c>
      <c r="T129" s="247">
        <f>S129*H129</f>
        <v>1.2851940000000002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48" t="s">
        <v>153</v>
      </c>
      <c r="AT129" s="248" t="s">
        <v>149</v>
      </c>
      <c r="AU129" s="248" t="s">
        <v>154</v>
      </c>
      <c r="AY129" s="17" t="s">
        <v>146</v>
      </c>
      <c r="BE129" s="249">
        <f>IF(N129="základná",J129,0)</f>
        <v>0</v>
      </c>
      <c r="BF129" s="249">
        <f>IF(N129="znížená",J129,0)</f>
        <v>0</v>
      </c>
      <c r="BG129" s="249">
        <f>IF(N129="zákl. prenesená",J129,0)</f>
        <v>0</v>
      </c>
      <c r="BH129" s="249">
        <f>IF(N129="zníž. prenesená",J129,0)</f>
        <v>0</v>
      </c>
      <c r="BI129" s="249">
        <f>IF(N129="nulová",J129,0)</f>
        <v>0</v>
      </c>
      <c r="BJ129" s="17" t="s">
        <v>154</v>
      </c>
      <c r="BK129" s="249">
        <f>ROUND(I129*H129,2)</f>
        <v>0</v>
      </c>
      <c r="BL129" s="17" t="s">
        <v>153</v>
      </c>
      <c r="BM129" s="248" t="s">
        <v>858</v>
      </c>
    </row>
    <row r="130" s="13" customFormat="1">
      <c r="A130" s="13"/>
      <c r="B130" s="250"/>
      <c r="C130" s="251"/>
      <c r="D130" s="252" t="s">
        <v>163</v>
      </c>
      <c r="E130" s="253" t="s">
        <v>1</v>
      </c>
      <c r="F130" s="254" t="s">
        <v>859</v>
      </c>
      <c r="G130" s="251"/>
      <c r="H130" s="253" t="s">
        <v>1</v>
      </c>
      <c r="I130" s="255"/>
      <c r="J130" s="251"/>
      <c r="K130" s="251"/>
      <c r="L130" s="256"/>
      <c r="M130" s="257"/>
      <c r="N130" s="258"/>
      <c r="O130" s="258"/>
      <c r="P130" s="258"/>
      <c r="Q130" s="258"/>
      <c r="R130" s="258"/>
      <c r="S130" s="258"/>
      <c r="T130" s="259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60" t="s">
        <v>163</v>
      </c>
      <c r="AU130" s="260" t="s">
        <v>154</v>
      </c>
      <c r="AV130" s="13" t="s">
        <v>87</v>
      </c>
      <c r="AW130" s="13" t="s">
        <v>33</v>
      </c>
      <c r="AX130" s="13" t="s">
        <v>79</v>
      </c>
      <c r="AY130" s="260" t="s">
        <v>146</v>
      </c>
    </row>
    <row r="131" s="14" customFormat="1">
      <c r="A131" s="14"/>
      <c r="B131" s="261"/>
      <c r="C131" s="262"/>
      <c r="D131" s="252" t="s">
        <v>163</v>
      </c>
      <c r="E131" s="263" t="s">
        <v>1</v>
      </c>
      <c r="F131" s="264" t="s">
        <v>860</v>
      </c>
      <c r="G131" s="262"/>
      <c r="H131" s="265">
        <v>9.3130000000000006</v>
      </c>
      <c r="I131" s="266"/>
      <c r="J131" s="262"/>
      <c r="K131" s="262"/>
      <c r="L131" s="267"/>
      <c r="M131" s="268"/>
      <c r="N131" s="269"/>
      <c r="O131" s="269"/>
      <c r="P131" s="269"/>
      <c r="Q131" s="269"/>
      <c r="R131" s="269"/>
      <c r="S131" s="269"/>
      <c r="T131" s="27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71" t="s">
        <v>163</v>
      </c>
      <c r="AU131" s="271" t="s">
        <v>154</v>
      </c>
      <c r="AV131" s="14" t="s">
        <v>154</v>
      </c>
      <c r="AW131" s="14" t="s">
        <v>33</v>
      </c>
      <c r="AX131" s="14" t="s">
        <v>87</v>
      </c>
      <c r="AY131" s="271" t="s">
        <v>146</v>
      </c>
    </row>
    <row r="132" s="2" customFormat="1" ht="24" customHeight="1">
      <c r="A132" s="38"/>
      <c r="B132" s="39"/>
      <c r="C132" s="236" t="s">
        <v>154</v>
      </c>
      <c r="D132" s="236" t="s">
        <v>149</v>
      </c>
      <c r="E132" s="237" t="s">
        <v>861</v>
      </c>
      <c r="F132" s="238" t="s">
        <v>862</v>
      </c>
      <c r="G132" s="239" t="s">
        <v>152</v>
      </c>
      <c r="H132" s="240">
        <v>6.75</v>
      </c>
      <c r="I132" s="241"/>
      <c r="J132" s="242">
        <f>ROUND(I132*H132,2)</f>
        <v>0</v>
      </c>
      <c r="K132" s="243"/>
      <c r="L132" s="44"/>
      <c r="M132" s="244" t="s">
        <v>1</v>
      </c>
      <c r="N132" s="245" t="s">
        <v>45</v>
      </c>
      <c r="O132" s="91"/>
      <c r="P132" s="246">
        <f>O132*H132</f>
        <v>0</v>
      </c>
      <c r="Q132" s="246">
        <v>0</v>
      </c>
      <c r="R132" s="246">
        <f>Q132*H132</f>
        <v>0</v>
      </c>
      <c r="S132" s="246">
        <v>0.18099999999999999</v>
      </c>
      <c r="T132" s="247">
        <f>S132*H132</f>
        <v>1.2217499999999999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48" t="s">
        <v>153</v>
      </c>
      <c r="AT132" s="248" t="s">
        <v>149</v>
      </c>
      <c r="AU132" s="248" t="s">
        <v>154</v>
      </c>
      <c r="AY132" s="17" t="s">
        <v>146</v>
      </c>
      <c r="BE132" s="249">
        <f>IF(N132="základná",J132,0)</f>
        <v>0</v>
      </c>
      <c r="BF132" s="249">
        <f>IF(N132="znížená",J132,0)</f>
        <v>0</v>
      </c>
      <c r="BG132" s="249">
        <f>IF(N132="zákl. prenesená",J132,0)</f>
        <v>0</v>
      </c>
      <c r="BH132" s="249">
        <f>IF(N132="zníž. prenesená",J132,0)</f>
        <v>0</v>
      </c>
      <c r="BI132" s="249">
        <f>IF(N132="nulová",J132,0)</f>
        <v>0</v>
      </c>
      <c r="BJ132" s="17" t="s">
        <v>154</v>
      </c>
      <c r="BK132" s="249">
        <f>ROUND(I132*H132,2)</f>
        <v>0</v>
      </c>
      <c r="BL132" s="17" t="s">
        <v>153</v>
      </c>
      <c r="BM132" s="248" t="s">
        <v>863</v>
      </c>
    </row>
    <row r="133" s="13" customFormat="1">
      <c r="A133" s="13"/>
      <c r="B133" s="250"/>
      <c r="C133" s="251"/>
      <c r="D133" s="252" t="s">
        <v>163</v>
      </c>
      <c r="E133" s="253" t="s">
        <v>1</v>
      </c>
      <c r="F133" s="254" t="s">
        <v>176</v>
      </c>
      <c r="G133" s="251"/>
      <c r="H133" s="253" t="s">
        <v>1</v>
      </c>
      <c r="I133" s="255"/>
      <c r="J133" s="251"/>
      <c r="K133" s="251"/>
      <c r="L133" s="256"/>
      <c r="M133" s="257"/>
      <c r="N133" s="258"/>
      <c r="O133" s="258"/>
      <c r="P133" s="258"/>
      <c r="Q133" s="258"/>
      <c r="R133" s="258"/>
      <c r="S133" s="258"/>
      <c r="T133" s="25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60" t="s">
        <v>163</v>
      </c>
      <c r="AU133" s="260" t="s">
        <v>154</v>
      </c>
      <c r="AV133" s="13" t="s">
        <v>87</v>
      </c>
      <c r="AW133" s="13" t="s">
        <v>33</v>
      </c>
      <c r="AX133" s="13" t="s">
        <v>79</v>
      </c>
      <c r="AY133" s="260" t="s">
        <v>146</v>
      </c>
    </row>
    <row r="134" s="14" customFormat="1">
      <c r="A134" s="14"/>
      <c r="B134" s="261"/>
      <c r="C134" s="262"/>
      <c r="D134" s="252" t="s">
        <v>163</v>
      </c>
      <c r="E134" s="263" t="s">
        <v>1</v>
      </c>
      <c r="F134" s="264" t="s">
        <v>864</v>
      </c>
      <c r="G134" s="262"/>
      <c r="H134" s="265">
        <v>6.75</v>
      </c>
      <c r="I134" s="266"/>
      <c r="J134" s="262"/>
      <c r="K134" s="262"/>
      <c r="L134" s="267"/>
      <c r="M134" s="268"/>
      <c r="N134" s="269"/>
      <c r="O134" s="269"/>
      <c r="P134" s="269"/>
      <c r="Q134" s="269"/>
      <c r="R134" s="269"/>
      <c r="S134" s="269"/>
      <c r="T134" s="27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71" t="s">
        <v>163</v>
      </c>
      <c r="AU134" s="271" t="s">
        <v>154</v>
      </c>
      <c r="AV134" s="14" t="s">
        <v>154</v>
      </c>
      <c r="AW134" s="14" t="s">
        <v>33</v>
      </c>
      <c r="AX134" s="14" t="s">
        <v>87</v>
      </c>
      <c r="AY134" s="271" t="s">
        <v>146</v>
      </c>
    </row>
    <row r="135" s="2" customFormat="1" ht="36" customHeight="1">
      <c r="A135" s="38"/>
      <c r="B135" s="39"/>
      <c r="C135" s="236" t="s">
        <v>159</v>
      </c>
      <c r="D135" s="236" t="s">
        <v>149</v>
      </c>
      <c r="E135" s="237" t="s">
        <v>865</v>
      </c>
      <c r="F135" s="238" t="s">
        <v>866</v>
      </c>
      <c r="G135" s="239" t="s">
        <v>152</v>
      </c>
      <c r="H135" s="240">
        <v>6.75</v>
      </c>
      <c r="I135" s="241"/>
      <c r="J135" s="242">
        <f>ROUND(I135*H135,2)</f>
        <v>0</v>
      </c>
      <c r="K135" s="243"/>
      <c r="L135" s="44"/>
      <c r="M135" s="244" t="s">
        <v>1</v>
      </c>
      <c r="N135" s="245" t="s">
        <v>45</v>
      </c>
      <c r="O135" s="91"/>
      <c r="P135" s="246">
        <f>O135*H135</f>
        <v>0</v>
      </c>
      <c r="Q135" s="246">
        <v>0.00027</v>
      </c>
      <c r="R135" s="246">
        <f>Q135*H135</f>
        <v>0.0018225000000000001</v>
      </c>
      <c r="S135" s="246">
        <v>0.254</v>
      </c>
      <c r="T135" s="247">
        <f>S135*H135</f>
        <v>1.7145000000000001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8" t="s">
        <v>153</v>
      </c>
      <c r="AT135" s="248" t="s">
        <v>149</v>
      </c>
      <c r="AU135" s="248" t="s">
        <v>154</v>
      </c>
      <c r="AY135" s="17" t="s">
        <v>146</v>
      </c>
      <c r="BE135" s="249">
        <f>IF(N135="základná",J135,0)</f>
        <v>0</v>
      </c>
      <c r="BF135" s="249">
        <f>IF(N135="znížená",J135,0)</f>
        <v>0</v>
      </c>
      <c r="BG135" s="249">
        <f>IF(N135="zákl. prenesená",J135,0)</f>
        <v>0</v>
      </c>
      <c r="BH135" s="249">
        <f>IF(N135="zníž. prenesená",J135,0)</f>
        <v>0</v>
      </c>
      <c r="BI135" s="249">
        <f>IF(N135="nulová",J135,0)</f>
        <v>0</v>
      </c>
      <c r="BJ135" s="17" t="s">
        <v>154</v>
      </c>
      <c r="BK135" s="249">
        <f>ROUND(I135*H135,2)</f>
        <v>0</v>
      </c>
      <c r="BL135" s="17" t="s">
        <v>153</v>
      </c>
      <c r="BM135" s="248" t="s">
        <v>867</v>
      </c>
    </row>
    <row r="136" s="13" customFormat="1">
      <c r="A136" s="13"/>
      <c r="B136" s="250"/>
      <c r="C136" s="251"/>
      <c r="D136" s="252" t="s">
        <v>163</v>
      </c>
      <c r="E136" s="253" t="s">
        <v>1</v>
      </c>
      <c r="F136" s="254" t="s">
        <v>176</v>
      </c>
      <c r="G136" s="251"/>
      <c r="H136" s="253" t="s">
        <v>1</v>
      </c>
      <c r="I136" s="255"/>
      <c r="J136" s="251"/>
      <c r="K136" s="251"/>
      <c r="L136" s="256"/>
      <c r="M136" s="257"/>
      <c r="N136" s="258"/>
      <c r="O136" s="258"/>
      <c r="P136" s="258"/>
      <c r="Q136" s="258"/>
      <c r="R136" s="258"/>
      <c r="S136" s="258"/>
      <c r="T136" s="25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60" t="s">
        <v>163</v>
      </c>
      <c r="AU136" s="260" t="s">
        <v>154</v>
      </c>
      <c r="AV136" s="13" t="s">
        <v>87</v>
      </c>
      <c r="AW136" s="13" t="s">
        <v>33</v>
      </c>
      <c r="AX136" s="13" t="s">
        <v>79</v>
      </c>
      <c r="AY136" s="260" t="s">
        <v>146</v>
      </c>
    </row>
    <row r="137" s="14" customFormat="1">
      <c r="A137" s="14"/>
      <c r="B137" s="261"/>
      <c r="C137" s="262"/>
      <c r="D137" s="252" t="s">
        <v>163</v>
      </c>
      <c r="E137" s="263" t="s">
        <v>1</v>
      </c>
      <c r="F137" s="264" t="s">
        <v>864</v>
      </c>
      <c r="G137" s="262"/>
      <c r="H137" s="265">
        <v>6.75</v>
      </c>
      <c r="I137" s="266"/>
      <c r="J137" s="262"/>
      <c r="K137" s="262"/>
      <c r="L137" s="267"/>
      <c r="M137" s="268"/>
      <c r="N137" s="269"/>
      <c r="O137" s="269"/>
      <c r="P137" s="269"/>
      <c r="Q137" s="269"/>
      <c r="R137" s="269"/>
      <c r="S137" s="269"/>
      <c r="T137" s="27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71" t="s">
        <v>163</v>
      </c>
      <c r="AU137" s="271" t="s">
        <v>154</v>
      </c>
      <c r="AV137" s="14" t="s">
        <v>154</v>
      </c>
      <c r="AW137" s="14" t="s">
        <v>33</v>
      </c>
      <c r="AX137" s="14" t="s">
        <v>87</v>
      </c>
      <c r="AY137" s="271" t="s">
        <v>146</v>
      </c>
    </row>
    <row r="138" s="2" customFormat="1" ht="24" customHeight="1">
      <c r="A138" s="38"/>
      <c r="B138" s="39"/>
      <c r="C138" s="236" t="s">
        <v>153</v>
      </c>
      <c r="D138" s="236" t="s">
        <v>149</v>
      </c>
      <c r="E138" s="237" t="s">
        <v>868</v>
      </c>
      <c r="F138" s="238" t="s">
        <v>869</v>
      </c>
      <c r="G138" s="239" t="s">
        <v>198</v>
      </c>
      <c r="H138" s="240">
        <v>48.520000000000003</v>
      </c>
      <c r="I138" s="241"/>
      <c r="J138" s="242">
        <f>ROUND(I138*H138,2)</f>
        <v>0</v>
      </c>
      <c r="K138" s="243"/>
      <c r="L138" s="44"/>
      <c r="M138" s="244" t="s">
        <v>1</v>
      </c>
      <c r="N138" s="245" t="s">
        <v>45</v>
      </c>
      <c r="O138" s="91"/>
      <c r="P138" s="246">
        <f>O138*H138</f>
        <v>0</v>
      </c>
      <c r="Q138" s="246">
        <v>0.0038999999999999998</v>
      </c>
      <c r="R138" s="246">
        <f>Q138*H138</f>
        <v>0.18922800000000001</v>
      </c>
      <c r="S138" s="246">
        <v>0</v>
      </c>
      <c r="T138" s="24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48" t="s">
        <v>153</v>
      </c>
      <c r="AT138" s="248" t="s">
        <v>149</v>
      </c>
      <c r="AU138" s="248" t="s">
        <v>154</v>
      </c>
      <c r="AY138" s="17" t="s">
        <v>146</v>
      </c>
      <c r="BE138" s="249">
        <f>IF(N138="základná",J138,0)</f>
        <v>0</v>
      </c>
      <c r="BF138" s="249">
        <f>IF(N138="znížená",J138,0)</f>
        <v>0</v>
      </c>
      <c r="BG138" s="249">
        <f>IF(N138="zákl. prenesená",J138,0)</f>
        <v>0</v>
      </c>
      <c r="BH138" s="249">
        <f>IF(N138="zníž. prenesená",J138,0)</f>
        <v>0</v>
      </c>
      <c r="BI138" s="249">
        <f>IF(N138="nulová",J138,0)</f>
        <v>0</v>
      </c>
      <c r="BJ138" s="17" t="s">
        <v>154</v>
      </c>
      <c r="BK138" s="249">
        <f>ROUND(I138*H138,2)</f>
        <v>0</v>
      </c>
      <c r="BL138" s="17" t="s">
        <v>153</v>
      </c>
      <c r="BM138" s="248" t="s">
        <v>870</v>
      </c>
    </row>
    <row r="139" s="14" customFormat="1">
      <c r="A139" s="14"/>
      <c r="B139" s="261"/>
      <c r="C139" s="262"/>
      <c r="D139" s="252" t="s">
        <v>163</v>
      </c>
      <c r="E139" s="263" t="s">
        <v>1</v>
      </c>
      <c r="F139" s="264" t="s">
        <v>351</v>
      </c>
      <c r="G139" s="262"/>
      <c r="H139" s="265">
        <v>11.25</v>
      </c>
      <c r="I139" s="266"/>
      <c r="J139" s="262"/>
      <c r="K139" s="262"/>
      <c r="L139" s="267"/>
      <c r="M139" s="268"/>
      <c r="N139" s="269"/>
      <c r="O139" s="269"/>
      <c r="P139" s="269"/>
      <c r="Q139" s="269"/>
      <c r="R139" s="269"/>
      <c r="S139" s="269"/>
      <c r="T139" s="27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71" t="s">
        <v>163</v>
      </c>
      <c r="AU139" s="271" t="s">
        <v>154</v>
      </c>
      <c r="AV139" s="14" t="s">
        <v>154</v>
      </c>
      <c r="AW139" s="14" t="s">
        <v>33</v>
      </c>
      <c r="AX139" s="14" t="s">
        <v>79</v>
      </c>
      <c r="AY139" s="271" t="s">
        <v>146</v>
      </c>
    </row>
    <row r="140" s="14" customFormat="1">
      <c r="A140" s="14"/>
      <c r="B140" s="261"/>
      <c r="C140" s="262"/>
      <c r="D140" s="252" t="s">
        <v>163</v>
      </c>
      <c r="E140" s="263" t="s">
        <v>1</v>
      </c>
      <c r="F140" s="264" t="s">
        <v>345</v>
      </c>
      <c r="G140" s="262"/>
      <c r="H140" s="265">
        <v>37.270000000000003</v>
      </c>
      <c r="I140" s="266"/>
      <c r="J140" s="262"/>
      <c r="K140" s="262"/>
      <c r="L140" s="267"/>
      <c r="M140" s="268"/>
      <c r="N140" s="269"/>
      <c r="O140" s="269"/>
      <c r="P140" s="269"/>
      <c r="Q140" s="269"/>
      <c r="R140" s="269"/>
      <c r="S140" s="269"/>
      <c r="T140" s="27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71" t="s">
        <v>163</v>
      </c>
      <c r="AU140" s="271" t="s">
        <v>154</v>
      </c>
      <c r="AV140" s="14" t="s">
        <v>154</v>
      </c>
      <c r="AW140" s="14" t="s">
        <v>33</v>
      </c>
      <c r="AX140" s="14" t="s">
        <v>79</v>
      </c>
      <c r="AY140" s="271" t="s">
        <v>146</v>
      </c>
    </row>
    <row r="141" s="15" customFormat="1">
      <c r="A141" s="15"/>
      <c r="B141" s="272"/>
      <c r="C141" s="273"/>
      <c r="D141" s="252" t="s">
        <v>163</v>
      </c>
      <c r="E141" s="274" t="s">
        <v>1</v>
      </c>
      <c r="F141" s="275" t="s">
        <v>178</v>
      </c>
      <c r="G141" s="273"/>
      <c r="H141" s="276">
        <v>48.520000000000003</v>
      </c>
      <c r="I141" s="277"/>
      <c r="J141" s="273"/>
      <c r="K141" s="273"/>
      <c r="L141" s="278"/>
      <c r="M141" s="279"/>
      <c r="N141" s="280"/>
      <c r="O141" s="280"/>
      <c r="P141" s="280"/>
      <c r="Q141" s="280"/>
      <c r="R141" s="280"/>
      <c r="S141" s="280"/>
      <c r="T141" s="281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82" t="s">
        <v>163</v>
      </c>
      <c r="AU141" s="282" t="s">
        <v>154</v>
      </c>
      <c r="AV141" s="15" t="s">
        <v>153</v>
      </c>
      <c r="AW141" s="15" t="s">
        <v>33</v>
      </c>
      <c r="AX141" s="15" t="s">
        <v>87</v>
      </c>
      <c r="AY141" s="282" t="s">
        <v>146</v>
      </c>
    </row>
    <row r="142" s="2" customFormat="1" ht="24" customHeight="1">
      <c r="A142" s="38"/>
      <c r="B142" s="39"/>
      <c r="C142" s="236" t="s">
        <v>182</v>
      </c>
      <c r="D142" s="236" t="s">
        <v>149</v>
      </c>
      <c r="E142" s="237" t="s">
        <v>871</v>
      </c>
      <c r="F142" s="238" t="s">
        <v>872</v>
      </c>
      <c r="G142" s="239" t="s">
        <v>538</v>
      </c>
      <c r="H142" s="240">
        <v>7.4039999999999999</v>
      </c>
      <c r="I142" s="241"/>
      <c r="J142" s="242">
        <f>ROUND(I142*H142,2)</f>
        <v>0</v>
      </c>
      <c r="K142" s="243"/>
      <c r="L142" s="44"/>
      <c r="M142" s="244" t="s">
        <v>1</v>
      </c>
      <c r="N142" s="245" t="s">
        <v>45</v>
      </c>
      <c r="O142" s="91"/>
      <c r="P142" s="246">
        <f>O142*H142</f>
        <v>0</v>
      </c>
      <c r="Q142" s="246">
        <v>0</v>
      </c>
      <c r="R142" s="246">
        <f>Q142*H142</f>
        <v>0</v>
      </c>
      <c r="S142" s="246">
        <v>0</v>
      </c>
      <c r="T142" s="24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48" t="s">
        <v>153</v>
      </c>
      <c r="AT142" s="248" t="s">
        <v>149</v>
      </c>
      <c r="AU142" s="248" t="s">
        <v>154</v>
      </c>
      <c r="AY142" s="17" t="s">
        <v>146</v>
      </c>
      <c r="BE142" s="249">
        <f>IF(N142="základná",J142,0)</f>
        <v>0</v>
      </c>
      <c r="BF142" s="249">
        <f>IF(N142="znížená",J142,0)</f>
        <v>0</v>
      </c>
      <c r="BG142" s="249">
        <f>IF(N142="zákl. prenesená",J142,0)</f>
        <v>0</v>
      </c>
      <c r="BH142" s="249">
        <f>IF(N142="zníž. prenesená",J142,0)</f>
        <v>0</v>
      </c>
      <c r="BI142" s="249">
        <f>IF(N142="nulová",J142,0)</f>
        <v>0</v>
      </c>
      <c r="BJ142" s="17" t="s">
        <v>154</v>
      </c>
      <c r="BK142" s="249">
        <f>ROUND(I142*H142,2)</f>
        <v>0</v>
      </c>
      <c r="BL142" s="17" t="s">
        <v>153</v>
      </c>
      <c r="BM142" s="248" t="s">
        <v>873</v>
      </c>
    </row>
    <row r="143" s="14" customFormat="1">
      <c r="A143" s="14"/>
      <c r="B143" s="261"/>
      <c r="C143" s="262"/>
      <c r="D143" s="252" t="s">
        <v>163</v>
      </c>
      <c r="E143" s="263" t="s">
        <v>1</v>
      </c>
      <c r="F143" s="264" t="s">
        <v>874</v>
      </c>
      <c r="G143" s="262"/>
      <c r="H143" s="265">
        <v>1.8160000000000001</v>
      </c>
      <c r="I143" s="266"/>
      <c r="J143" s="262"/>
      <c r="K143" s="262"/>
      <c r="L143" s="267"/>
      <c r="M143" s="268"/>
      <c r="N143" s="269"/>
      <c r="O143" s="269"/>
      <c r="P143" s="269"/>
      <c r="Q143" s="269"/>
      <c r="R143" s="269"/>
      <c r="S143" s="269"/>
      <c r="T143" s="27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71" t="s">
        <v>163</v>
      </c>
      <c r="AU143" s="271" t="s">
        <v>154</v>
      </c>
      <c r="AV143" s="14" t="s">
        <v>154</v>
      </c>
      <c r="AW143" s="14" t="s">
        <v>33</v>
      </c>
      <c r="AX143" s="14" t="s">
        <v>79</v>
      </c>
      <c r="AY143" s="271" t="s">
        <v>146</v>
      </c>
    </row>
    <row r="144" s="14" customFormat="1">
      <c r="A144" s="14"/>
      <c r="B144" s="261"/>
      <c r="C144" s="262"/>
      <c r="D144" s="252" t="s">
        <v>163</v>
      </c>
      <c r="E144" s="263" t="s">
        <v>1</v>
      </c>
      <c r="F144" s="264" t="s">
        <v>875</v>
      </c>
      <c r="G144" s="262"/>
      <c r="H144" s="265">
        <v>5.5880000000000001</v>
      </c>
      <c r="I144" s="266"/>
      <c r="J144" s="262"/>
      <c r="K144" s="262"/>
      <c r="L144" s="267"/>
      <c r="M144" s="268"/>
      <c r="N144" s="269"/>
      <c r="O144" s="269"/>
      <c r="P144" s="269"/>
      <c r="Q144" s="269"/>
      <c r="R144" s="269"/>
      <c r="S144" s="269"/>
      <c r="T144" s="27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71" t="s">
        <v>163</v>
      </c>
      <c r="AU144" s="271" t="s">
        <v>154</v>
      </c>
      <c r="AV144" s="14" t="s">
        <v>154</v>
      </c>
      <c r="AW144" s="14" t="s">
        <v>33</v>
      </c>
      <c r="AX144" s="14" t="s">
        <v>79</v>
      </c>
      <c r="AY144" s="271" t="s">
        <v>146</v>
      </c>
    </row>
    <row r="145" s="15" customFormat="1">
      <c r="A145" s="15"/>
      <c r="B145" s="272"/>
      <c r="C145" s="273"/>
      <c r="D145" s="252" t="s">
        <v>163</v>
      </c>
      <c r="E145" s="274" t="s">
        <v>1</v>
      </c>
      <c r="F145" s="275" t="s">
        <v>178</v>
      </c>
      <c r="G145" s="273"/>
      <c r="H145" s="276">
        <v>7.4039999999999999</v>
      </c>
      <c r="I145" s="277"/>
      <c r="J145" s="273"/>
      <c r="K145" s="273"/>
      <c r="L145" s="278"/>
      <c r="M145" s="279"/>
      <c r="N145" s="280"/>
      <c r="O145" s="280"/>
      <c r="P145" s="280"/>
      <c r="Q145" s="280"/>
      <c r="R145" s="280"/>
      <c r="S145" s="280"/>
      <c r="T145" s="281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82" t="s">
        <v>163</v>
      </c>
      <c r="AU145" s="282" t="s">
        <v>154</v>
      </c>
      <c r="AV145" s="15" t="s">
        <v>153</v>
      </c>
      <c r="AW145" s="15" t="s">
        <v>33</v>
      </c>
      <c r="AX145" s="15" t="s">
        <v>87</v>
      </c>
      <c r="AY145" s="282" t="s">
        <v>146</v>
      </c>
    </row>
    <row r="146" s="2" customFormat="1" ht="24" customHeight="1">
      <c r="A146" s="38"/>
      <c r="B146" s="39"/>
      <c r="C146" s="236" t="s">
        <v>147</v>
      </c>
      <c r="D146" s="236" t="s">
        <v>149</v>
      </c>
      <c r="E146" s="237" t="s">
        <v>876</v>
      </c>
      <c r="F146" s="238" t="s">
        <v>877</v>
      </c>
      <c r="G146" s="239" t="s">
        <v>538</v>
      </c>
      <c r="H146" s="240">
        <v>61.127000000000002</v>
      </c>
      <c r="I146" s="241"/>
      <c r="J146" s="242">
        <f>ROUND(I146*H146,2)</f>
        <v>0</v>
      </c>
      <c r="K146" s="243"/>
      <c r="L146" s="44"/>
      <c r="M146" s="244" t="s">
        <v>1</v>
      </c>
      <c r="N146" s="245" t="s">
        <v>45</v>
      </c>
      <c r="O146" s="91"/>
      <c r="P146" s="246">
        <f>O146*H146</f>
        <v>0</v>
      </c>
      <c r="Q146" s="246">
        <v>0</v>
      </c>
      <c r="R146" s="246">
        <f>Q146*H146</f>
        <v>0</v>
      </c>
      <c r="S146" s="246">
        <v>0</v>
      </c>
      <c r="T146" s="24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8" t="s">
        <v>153</v>
      </c>
      <c r="AT146" s="248" t="s">
        <v>149</v>
      </c>
      <c r="AU146" s="248" t="s">
        <v>154</v>
      </c>
      <c r="AY146" s="17" t="s">
        <v>146</v>
      </c>
      <c r="BE146" s="249">
        <f>IF(N146="základná",J146,0)</f>
        <v>0</v>
      </c>
      <c r="BF146" s="249">
        <f>IF(N146="znížená",J146,0)</f>
        <v>0</v>
      </c>
      <c r="BG146" s="249">
        <f>IF(N146="zákl. prenesená",J146,0)</f>
        <v>0</v>
      </c>
      <c r="BH146" s="249">
        <f>IF(N146="zníž. prenesená",J146,0)</f>
        <v>0</v>
      </c>
      <c r="BI146" s="249">
        <f>IF(N146="nulová",J146,0)</f>
        <v>0</v>
      </c>
      <c r="BJ146" s="17" t="s">
        <v>154</v>
      </c>
      <c r="BK146" s="249">
        <f>ROUND(I146*H146,2)</f>
        <v>0</v>
      </c>
      <c r="BL146" s="17" t="s">
        <v>153</v>
      </c>
      <c r="BM146" s="248" t="s">
        <v>878</v>
      </c>
    </row>
    <row r="147" s="14" customFormat="1">
      <c r="A147" s="14"/>
      <c r="B147" s="261"/>
      <c r="C147" s="262"/>
      <c r="D147" s="252" t="s">
        <v>163</v>
      </c>
      <c r="E147" s="263" t="s">
        <v>1</v>
      </c>
      <c r="F147" s="264" t="s">
        <v>879</v>
      </c>
      <c r="G147" s="262"/>
      <c r="H147" s="265">
        <v>9.0800000000000001</v>
      </c>
      <c r="I147" s="266"/>
      <c r="J147" s="262"/>
      <c r="K147" s="262"/>
      <c r="L147" s="267"/>
      <c r="M147" s="268"/>
      <c r="N147" s="269"/>
      <c r="O147" s="269"/>
      <c r="P147" s="269"/>
      <c r="Q147" s="269"/>
      <c r="R147" s="269"/>
      <c r="S147" s="269"/>
      <c r="T147" s="27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71" t="s">
        <v>163</v>
      </c>
      <c r="AU147" s="271" t="s">
        <v>154</v>
      </c>
      <c r="AV147" s="14" t="s">
        <v>154</v>
      </c>
      <c r="AW147" s="14" t="s">
        <v>33</v>
      </c>
      <c r="AX147" s="14" t="s">
        <v>79</v>
      </c>
      <c r="AY147" s="271" t="s">
        <v>146</v>
      </c>
    </row>
    <row r="148" s="14" customFormat="1">
      <c r="A148" s="14"/>
      <c r="B148" s="261"/>
      <c r="C148" s="262"/>
      <c r="D148" s="252" t="s">
        <v>163</v>
      </c>
      <c r="E148" s="263" t="s">
        <v>1</v>
      </c>
      <c r="F148" s="264" t="s">
        <v>880</v>
      </c>
      <c r="G148" s="262"/>
      <c r="H148" s="265">
        <v>46.563000000000002</v>
      </c>
      <c r="I148" s="266"/>
      <c r="J148" s="262"/>
      <c r="K148" s="262"/>
      <c r="L148" s="267"/>
      <c r="M148" s="268"/>
      <c r="N148" s="269"/>
      <c r="O148" s="269"/>
      <c r="P148" s="269"/>
      <c r="Q148" s="269"/>
      <c r="R148" s="269"/>
      <c r="S148" s="269"/>
      <c r="T148" s="27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71" t="s">
        <v>163</v>
      </c>
      <c r="AU148" s="271" t="s">
        <v>154</v>
      </c>
      <c r="AV148" s="14" t="s">
        <v>154</v>
      </c>
      <c r="AW148" s="14" t="s">
        <v>33</v>
      </c>
      <c r="AX148" s="14" t="s">
        <v>79</v>
      </c>
      <c r="AY148" s="271" t="s">
        <v>146</v>
      </c>
    </row>
    <row r="149" s="14" customFormat="1">
      <c r="A149" s="14"/>
      <c r="B149" s="261"/>
      <c r="C149" s="262"/>
      <c r="D149" s="252" t="s">
        <v>163</v>
      </c>
      <c r="E149" s="263" t="s">
        <v>1</v>
      </c>
      <c r="F149" s="264" t="s">
        <v>881</v>
      </c>
      <c r="G149" s="262"/>
      <c r="H149" s="265">
        <v>5.484</v>
      </c>
      <c r="I149" s="266"/>
      <c r="J149" s="262"/>
      <c r="K149" s="262"/>
      <c r="L149" s="267"/>
      <c r="M149" s="268"/>
      <c r="N149" s="269"/>
      <c r="O149" s="269"/>
      <c r="P149" s="269"/>
      <c r="Q149" s="269"/>
      <c r="R149" s="269"/>
      <c r="S149" s="269"/>
      <c r="T149" s="27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71" t="s">
        <v>163</v>
      </c>
      <c r="AU149" s="271" t="s">
        <v>154</v>
      </c>
      <c r="AV149" s="14" t="s">
        <v>154</v>
      </c>
      <c r="AW149" s="14" t="s">
        <v>33</v>
      </c>
      <c r="AX149" s="14" t="s">
        <v>79</v>
      </c>
      <c r="AY149" s="271" t="s">
        <v>146</v>
      </c>
    </row>
    <row r="150" s="15" customFormat="1">
      <c r="A150" s="15"/>
      <c r="B150" s="272"/>
      <c r="C150" s="273"/>
      <c r="D150" s="252" t="s">
        <v>163</v>
      </c>
      <c r="E150" s="274" t="s">
        <v>1</v>
      </c>
      <c r="F150" s="275" t="s">
        <v>178</v>
      </c>
      <c r="G150" s="273"/>
      <c r="H150" s="276">
        <v>61.127000000000002</v>
      </c>
      <c r="I150" s="277"/>
      <c r="J150" s="273"/>
      <c r="K150" s="273"/>
      <c r="L150" s="278"/>
      <c r="M150" s="279"/>
      <c r="N150" s="280"/>
      <c r="O150" s="280"/>
      <c r="P150" s="280"/>
      <c r="Q150" s="280"/>
      <c r="R150" s="280"/>
      <c r="S150" s="280"/>
      <c r="T150" s="281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82" t="s">
        <v>163</v>
      </c>
      <c r="AU150" s="282" t="s">
        <v>154</v>
      </c>
      <c r="AV150" s="15" t="s">
        <v>153</v>
      </c>
      <c r="AW150" s="15" t="s">
        <v>33</v>
      </c>
      <c r="AX150" s="15" t="s">
        <v>87</v>
      </c>
      <c r="AY150" s="282" t="s">
        <v>146</v>
      </c>
    </row>
    <row r="151" s="2" customFormat="1" ht="24" customHeight="1">
      <c r="A151" s="38"/>
      <c r="B151" s="39"/>
      <c r="C151" s="236" t="s">
        <v>190</v>
      </c>
      <c r="D151" s="236" t="s">
        <v>149</v>
      </c>
      <c r="E151" s="237" t="s">
        <v>882</v>
      </c>
      <c r="F151" s="238" t="s">
        <v>883</v>
      </c>
      <c r="G151" s="239" t="s">
        <v>538</v>
      </c>
      <c r="H151" s="240">
        <v>61.127000000000002</v>
      </c>
      <c r="I151" s="241"/>
      <c r="J151" s="242">
        <f>ROUND(I151*H151,2)</f>
        <v>0</v>
      </c>
      <c r="K151" s="243"/>
      <c r="L151" s="44"/>
      <c r="M151" s="244" t="s">
        <v>1</v>
      </c>
      <c r="N151" s="245" t="s">
        <v>45</v>
      </c>
      <c r="O151" s="91"/>
      <c r="P151" s="246">
        <f>O151*H151</f>
        <v>0</v>
      </c>
      <c r="Q151" s="246">
        <v>0</v>
      </c>
      <c r="R151" s="246">
        <f>Q151*H151</f>
        <v>0</v>
      </c>
      <c r="S151" s="246">
        <v>0</v>
      </c>
      <c r="T151" s="24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48" t="s">
        <v>153</v>
      </c>
      <c r="AT151" s="248" t="s">
        <v>149</v>
      </c>
      <c r="AU151" s="248" t="s">
        <v>154</v>
      </c>
      <c r="AY151" s="17" t="s">
        <v>146</v>
      </c>
      <c r="BE151" s="249">
        <f>IF(N151="základná",J151,0)</f>
        <v>0</v>
      </c>
      <c r="BF151" s="249">
        <f>IF(N151="znížená",J151,0)</f>
        <v>0</v>
      </c>
      <c r="BG151" s="249">
        <f>IF(N151="zákl. prenesená",J151,0)</f>
        <v>0</v>
      </c>
      <c r="BH151" s="249">
        <f>IF(N151="zníž. prenesená",J151,0)</f>
        <v>0</v>
      </c>
      <c r="BI151" s="249">
        <f>IF(N151="nulová",J151,0)</f>
        <v>0</v>
      </c>
      <c r="BJ151" s="17" t="s">
        <v>154</v>
      </c>
      <c r="BK151" s="249">
        <f>ROUND(I151*H151,2)</f>
        <v>0</v>
      </c>
      <c r="BL151" s="17" t="s">
        <v>153</v>
      </c>
      <c r="BM151" s="248" t="s">
        <v>884</v>
      </c>
    </row>
    <row r="152" s="14" customFormat="1">
      <c r="A152" s="14"/>
      <c r="B152" s="261"/>
      <c r="C152" s="262"/>
      <c r="D152" s="252" t="s">
        <v>163</v>
      </c>
      <c r="E152" s="263" t="s">
        <v>1</v>
      </c>
      <c r="F152" s="264" t="s">
        <v>879</v>
      </c>
      <c r="G152" s="262"/>
      <c r="H152" s="265">
        <v>9.0800000000000001</v>
      </c>
      <c r="I152" s="266"/>
      <c r="J152" s="262"/>
      <c r="K152" s="262"/>
      <c r="L152" s="267"/>
      <c r="M152" s="268"/>
      <c r="N152" s="269"/>
      <c r="O152" s="269"/>
      <c r="P152" s="269"/>
      <c r="Q152" s="269"/>
      <c r="R152" s="269"/>
      <c r="S152" s="269"/>
      <c r="T152" s="270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71" t="s">
        <v>163</v>
      </c>
      <c r="AU152" s="271" t="s">
        <v>154</v>
      </c>
      <c r="AV152" s="14" t="s">
        <v>154</v>
      </c>
      <c r="AW152" s="14" t="s">
        <v>33</v>
      </c>
      <c r="AX152" s="14" t="s">
        <v>79</v>
      </c>
      <c r="AY152" s="271" t="s">
        <v>146</v>
      </c>
    </row>
    <row r="153" s="14" customFormat="1">
      <c r="A153" s="14"/>
      <c r="B153" s="261"/>
      <c r="C153" s="262"/>
      <c r="D153" s="252" t="s">
        <v>163</v>
      </c>
      <c r="E153" s="263" t="s">
        <v>1</v>
      </c>
      <c r="F153" s="264" t="s">
        <v>880</v>
      </c>
      <c r="G153" s="262"/>
      <c r="H153" s="265">
        <v>46.563000000000002</v>
      </c>
      <c r="I153" s="266"/>
      <c r="J153" s="262"/>
      <c r="K153" s="262"/>
      <c r="L153" s="267"/>
      <c r="M153" s="268"/>
      <c r="N153" s="269"/>
      <c r="O153" s="269"/>
      <c r="P153" s="269"/>
      <c r="Q153" s="269"/>
      <c r="R153" s="269"/>
      <c r="S153" s="269"/>
      <c r="T153" s="27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1" t="s">
        <v>163</v>
      </c>
      <c r="AU153" s="271" t="s">
        <v>154</v>
      </c>
      <c r="AV153" s="14" t="s">
        <v>154</v>
      </c>
      <c r="AW153" s="14" t="s">
        <v>33</v>
      </c>
      <c r="AX153" s="14" t="s">
        <v>79</v>
      </c>
      <c r="AY153" s="271" t="s">
        <v>146</v>
      </c>
    </row>
    <row r="154" s="14" customFormat="1">
      <c r="A154" s="14"/>
      <c r="B154" s="261"/>
      <c r="C154" s="262"/>
      <c r="D154" s="252" t="s">
        <v>163</v>
      </c>
      <c r="E154" s="263" t="s">
        <v>1</v>
      </c>
      <c r="F154" s="264" t="s">
        <v>881</v>
      </c>
      <c r="G154" s="262"/>
      <c r="H154" s="265">
        <v>5.484</v>
      </c>
      <c r="I154" s="266"/>
      <c r="J154" s="262"/>
      <c r="K154" s="262"/>
      <c r="L154" s="267"/>
      <c r="M154" s="268"/>
      <c r="N154" s="269"/>
      <c r="O154" s="269"/>
      <c r="P154" s="269"/>
      <c r="Q154" s="269"/>
      <c r="R154" s="269"/>
      <c r="S154" s="269"/>
      <c r="T154" s="27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71" t="s">
        <v>163</v>
      </c>
      <c r="AU154" s="271" t="s">
        <v>154</v>
      </c>
      <c r="AV154" s="14" t="s">
        <v>154</v>
      </c>
      <c r="AW154" s="14" t="s">
        <v>33</v>
      </c>
      <c r="AX154" s="14" t="s">
        <v>79</v>
      </c>
      <c r="AY154" s="271" t="s">
        <v>146</v>
      </c>
    </row>
    <row r="155" s="15" customFormat="1">
      <c r="A155" s="15"/>
      <c r="B155" s="272"/>
      <c r="C155" s="273"/>
      <c r="D155" s="252" t="s">
        <v>163</v>
      </c>
      <c r="E155" s="274" t="s">
        <v>1</v>
      </c>
      <c r="F155" s="275" t="s">
        <v>178</v>
      </c>
      <c r="G155" s="273"/>
      <c r="H155" s="276">
        <v>61.127000000000002</v>
      </c>
      <c r="I155" s="277"/>
      <c r="J155" s="273"/>
      <c r="K155" s="273"/>
      <c r="L155" s="278"/>
      <c r="M155" s="279"/>
      <c r="N155" s="280"/>
      <c r="O155" s="280"/>
      <c r="P155" s="280"/>
      <c r="Q155" s="280"/>
      <c r="R155" s="280"/>
      <c r="S155" s="280"/>
      <c r="T155" s="281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82" t="s">
        <v>163</v>
      </c>
      <c r="AU155" s="282" t="s">
        <v>154</v>
      </c>
      <c r="AV155" s="15" t="s">
        <v>153</v>
      </c>
      <c r="AW155" s="15" t="s">
        <v>33</v>
      </c>
      <c r="AX155" s="15" t="s">
        <v>87</v>
      </c>
      <c r="AY155" s="282" t="s">
        <v>146</v>
      </c>
    </row>
    <row r="156" s="2" customFormat="1" ht="24" customHeight="1">
      <c r="A156" s="38"/>
      <c r="B156" s="39"/>
      <c r="C156" s="236" t="s">
        <v>195</v>
      </c>
      <c r="D156" s="236" t="s">
        <v>149</v>
      </c>
      <c r="E156" s="237" t="s">
        <v>885</v>
      </c>
      <c r="F156" s="238" t="s">
        <v>886</v>
      </c>
      <c r="G156" s="239" t="s">
        <v>538</v>
      </c>
      <c r="H156" s="240">
        <v>61.127000000000002</v>
      </c>
      <c r="I156" s="241"/>
      <c r="J156" s="242">
        <f>ROUND(I156*H156,2)</f>
        <v>0</v>
      </c>
      <c r="K156" s="243"/>
      <c r="L156" s="44"/>
      <c r="M156" s="244" t="s">
        <v>1</v>
      </c>
      <c r="N156" s="245" t="s">
        <v>45</v>
      </c>
      <c r="O156" s="91"/>
      <c r="P156" s="246">
        <f>O156*H156</f>
        <v>0</v>
      </c>
      <c r="Q156" s="246">
        <v>0</v>
      </c>
      <c r="R156" s="246">
        <f>Q156*H156</f>
        <v>0</v>
      </c>
      <c r="S156" s="246">
        <v>0</v>
      </c>
      <c r="T156" s="24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48" t="s">
        <v>153</v>
      </c>
      <c r="AT156" s="248" t="s">
        <v>149</v>
      </c>
      <c r="AU156" s="248" t="s">
        <v>154</v>
      </c>
      <c r="AY156" s="17" t="s">
        <v>146</v>
      </c>
      <c r="BE156" s="249">
        <f>IF(N156="základná",J156,0)</f>
        <v>0</v>
      </c>
      <c r="BF156" s="249">
        <f>IF(N156="znížená",J156,0)</f>
        <v>0</v>
      </c>
      <c r="BG156" s="249">
        <f>IF(N156="zákl. prenesená",J156,0)</f>
        <v>0</v>
      </c>
      <c r="BH156" s="249">
        <f>IF(N156="zníž. prenesená",J156,0)</f>
        <v>0</v>
      </c>
      <c r="BI156" s="249">
        <f>IF(N156="nulová",J156,0)</f>
        <v>0</v>
      </c>
      <c r="BJ156" s="17" t="s">
        <v>154</v>
      </c>
      <c r="BK156" s="249">
        <f>ROUND(I156*H156,2)</f>
        <v>0</v>
      </c>
      <c r="BL156" s="17" t="s">
        <v>153</v>
      </c>
      <c r="BM156" s="248" t="s">
        <v>887</v>
      </c>
    </row>
    <row r="157" s="14" customFormat="1">
      <c r="A157" s="14"/>
      <c r="B157" s="261"/>
      <c r="C157" s="262"/>
      <c r="D157" s="252" t="s">
        <v>163</v>
      </c>
      <c r="E157" s="263" t="s">
        <v>1</v>
      </c>
      <c r="F157" s="264" t="s">
        <v>879</v>
      </c>
      <c r="G157" s="262"/>
      <c r="H157" s="265">
        <v>9.0800000000000001</v>
      </c>
      <c r="I157" s="266"/>
      <c r="J157" s="262"/>
      <c r="K157" s="262"/>
      <c r="L157" s="267"/>
      <c r="M157" s="268"/>
      <c r="N157" s="269"/>
      <c r="O157" s="269"/>
      <c r="P157" s="269"/>
      <c r="Q157" s="269"/>
      <c r="R157" s="269"/>
      <c r="S157" s="269"/>
      <c r="T157" s="27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71" t="s">
        <v>163</v>
      </c>
      <c r="AU157" s="271" t="s">
        <v>154</v>
      </c>
      <c r="AV157" s="14" t="s">
        <v>154</v>
      </c>
      <c r="AW157" s="14" t="s">
        <v>33</v>
      </c>
      <c r="AX157" s="14" t="s">
        <v>79</v>
      </c>
      <c r="AY157" s="271" t="s">
        <v>146</v>
      </c>
    </row>
    <row r="158" s="14" customFormat="1">
      <c r="A158" s="14"/>
      <c r="B158" s="261"/>
      <c r="C158" s="262"/>
      <c r="D158" s="252" t="s">
        <v>163</v>
      </c>
      <c r="E158" s="263" t="s">
        <v>1</v>
      </c>
      <c r="F158" s="264" t="s">
        <v>880</v>
      </c>
      <c r="G158" s="262"/>
      <c r="H158" s="265">
        <v>46.563000000000002</v>
      </c>
      <c r="I158" s="266"/>
      <c r="J158" s="262"/>
      <c r="K158" s="262"/>
      <c r="L158" s="267"/>
      <c r="M158" s="268"/>
      <c r="N158" s="269"/>
      <c r="O158" s="269"/>
      <c r="P158" s="269"/>
      <c r="Q158" s="269"/>
      <c r="R158" s="269"/>
      <c r="S158" s="269"/>
      <c r="T158" s="27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71" t="s">
        <v>163</v>
      </c>
      <c r="AU158" s="271" t="s">
        <v>154</v>
      </c>
      <c r="AV158" s="14" t="s">
        <v>154</v>
      </c>
      <c r="AW158" s="14" t="s">
        <v>33</v>
      </c>
      <c r="AX158" s="14" t="s">
        <v>79</v>
      </c>
      <c r="AY158" s="271" t="s">
        <v>146</v>
      </c>
    </row>
    <row r="159" s="14" customFormat="1">
      <c r="A159" s="14"/>
      <c r="B159" s="261"/>
      <c r="C159" s="262"/>
      <c r="D159" s="252" t="s">
        <v>163</v>
      </c>
      <c r="E159" s="263" t="s">
        <v>1</v>
      </c>
      <c r="F159" s="264" t="s">
        <v>881</v>
      </c>
      <c r="G159" s="262"/>
      <c r="H159" s="265">
        <v>5.484</v>
      </c>
      <c r="I159" s="266"/>
      <c r="J159" s="262"/>
      <c r="K159" s="262"/>
      <c r="L159" s="267"/>
      <c r="M159" s="268"/>
      <c r="N159" s="269"/>
      <c r="O159" s="269"/>
      <c r="P159" s="269"/>
      <c r="Q159" s="269"/>
      <c r="R159" s="269"/>
      <c r="S159" s="269"/>
      <c r="T159" s="27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71" t="s">
        <v>163</v>
      </c>
      <c r="AU159" s="271" t="s">
        <v>154</v>
      </c>
      <c r="AV159" s="14" t="s">
        <v>154</v>
      </c>
      <c r="AW159" s="14" t="s">
        <v>33</v>
      </c>
      <c r="AX159" s="14" t="s">
        <v>79</v>
      </c>
      <c r="AY159" s="271" t="s">
        <v>146</v>
      </c>
    </row>
    <row r="160" s="15" customFormat="1">
      <c r="A160" s="15"/>
      <c r="B160" s="272"/>
      <c r="C160" s="273"/>
      <c r="D160" s="252" t="s">
        <v>163</v>
      </c>
      <c r="E160" s="274" t="s">
        <v>1</v>
      </c>
      <c r="F160" s="275" t="s">
        <v>178</v>
      </c>
      <c r="G160" s="273"/>
      <c r="H160" s="276">
        <v>61.127000000000002</v>
      </c>
      <c r="I160" s="277"/>
      <c r="J160" s="273"/>
      <c r="K160" s="273"/>
      <c r="L160" s="278"/>
      <c r="M160" s="279"/>
      <c r="N160" s="280"/>
      <c r="O160" s="280"/>
      <c r="P160" s="280"/>
      <c r="Q160" s="280"/>
      <c r="R160" s="280"/>
      <c r="S160" s="280"/>
      <c r="T160" s="281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82" t="s">
        <v>163</v>
      </c>
      <c r="AU160" s="282" t="s">
        <v>154</v>
      </c>
      <c r="AV160" s="15" t="s">
        <v>153</v>
      </c>
      <c r="AW160" s="15" t="s">
        <v>33</v>
      </c>
      <c r="AX160" s="15" t="s">
        <v>87</v>
      </c>
      <c r="AY160" s="282" t="s">
        <v>146</v>
      </c>
    </row>
    <row r="161" s="2" customFormat="1" ht="24" customHeight="1">
      <c r="A161" s="38"/>
      <c r="B161" s="39"/>
      <c r="C161" s="236" t="s">
        <v>200</v>
      </c>
      <c r="D161" s="236" t="s">
        <v>149</v>
      </c>
      <c r="E161" s="237" t="s">
        <v>888</v>
      </c>
      <c r="F161" s="238" t="s">
        <v>889</v>
      </c>
      <c r="G161" s="239" t="s">
        <v>538</v>
      </c>
      <c r="H161" s="240">
        <v>61.127000000000002</v>
      </c>
      <c r="I161" s="241"/>
      <c r="J161" s="242">
        <f>ROUND(I161*H161,2)</f>
        <v>0</v>
      </c>
      <c r="K161" s="243"/>
      <c r="L161" s="44"/>
      <c r="M161" s="244" t="s">
        <v>1</v>
      </c>
      <c r="N161" s="245" t="s">
        <v>45</v>
      </c>
      <c r="O161" s="91"/>
      <c r="P161" s="246">
        <f>O161*H161</f>
        <v>0</v>
      </c>
      <c r="Q161" s="246">
        <v>0</v>
      </c>
      <c r="R161" s="246">
        <f>Q161*H161</f>
        <v>0</v>
      </c>
      <c r="S161" s="246">
        <v>0</v>
      </c>
      <c r="T161" s="24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48" t="s">
        <v>153</v>
      </c>
      <c r="AT161" s="248" t="s">
        <v>149</v>
      </c>
      <c r="AU161" s="248" t="s">
        <v>154</v>
      </c>
      <c r="AY161" s="17" t="s">
        <v>146</v>
      </c>
      <c r="BE161" s="249">
        <f>IF(N161="základná",J161,0)</f>
        <v>0</v>
      </c>
      <c r="BF161" s="249">
        <f>IF(N161="znížená",J161,0)</f>
        <v>0</v>
      </c>
      <c r="BG161" s="249">
        <f>IF(N161="zákl. prenesená",J161,0)</f>
        <v>0</v>
      </c>
      <c r="BH161" s="249">
        <f>IF(N161="zníž. prenesená",J161,0)</f>
        <v>0</v>
      </c>
      <c r="BI161" s="249">
        <f>IF(N161="nulová",J161,0)</f>
        <v>0</v>
      </c>
      <c r="BJ161" s="17" t="s">
        <v>154</v>
      </c>
      <c r="BK161" s="249">
        <f>ROUND(I161*H161,2)</f>
        <v>0</v>
      </c>
      <c r="BL161" s="17" t="s">
        <v>153</v>
      </c>
      <c r="BM161" s="248" t="s">
        <v>890</v>
      </c>
    </row>
    <row r="162" s="14" customFormat="1">
      <c r="A162" s="14"/>
      <c r="B162" s="261"/>
      <c r="C162" s="262"/>
      <c r="D162" s="252" t="s">
        <v>163</v>
      </c>
      <c r="E162" s="263" t="s">
        <v>1</v>
      </c>
      <c r="F162" s="264" t="s">
        <v>879</v>
      </c>
      <c r="G162" s="262"/>
      <c r="H162" s="265">
        <v>9.0800000000000001</v>
      </c>
      <c r="I162" s="266"/>
      <c r="J162" s="262"/>
      <c r="K162" s="262"/>
      <c r="L162" s="267"/>
      <c r="M162" s="268"/>
      <c r="N162" s="269"/>
      <c r="O162" s="269"/>
      <c r="P162" s="269"/>
      <c r="Q162" s="269"/>
      <c r="R162" s="269"/>
      <c r="S162" s="269"/>
      <c r="T162" s="27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71" t="s">
        <v>163</v>
      </c>
      <c r="AU162" s="271" t="s">
        <v>154</v>
      </c>
      <c r="AV162" s="14" t="s">
        <v>154</v>
      </c>
      <c r="AW162" s="14" t="s">
        <v>33</v>
      </c>
      <c r="AX162" s="14" t="s">
        <v>79</v>
      </c>
      <c r="AY162" s="271" t="s">
        <v>146</v>
      </c>
    </row>
    <row r="163" s="14" customFormat="1">
      <c r="A163" s="14"/>
      <c r="B163" s="261"/>
      <c r="C163" s="262"/>
      <c r="D163" s="252" t="s">
        <v>163</v>
      </c>
      <c r="E163" s="263" t="s">
        <v>1</v>
      </c>
      <c r="F163" s="264" t="s">
        <v>880</v>
      </c>
      <c r="G163" s="262"/>
      <c r="H163" s="265">
        <v>46.563000000000002</v>
      </c>
      <c r="I163" s="266"/>
      <c r="J163" s="262"/>
      <c r="K163" s="262"/>
      <c r="L163" s="267"/>
      <c r="M163" s="268"/>
      <c r="N163" s="269"/>
      <c r="O163" s="269"/>
      <c r="P163" s="269"/>
      <c r="Q163" s="269"/>
      <c r="R163" s="269"/>
      <c r="S163" s="269"/>
      <c r="T163" s="270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71" t="s">
        <v>163</v>
      </c>
      <c r="AU163" s="271" t="s">
        <v>154</v>
      </c>
      <c r="AV163" s="14" t="s">
        <v>154</v>
      </c>
      <c r="AW163" s="14" t="s">
        <v>33</v>
      </c>
      <c r="AX163" s="14" t="s">
        <v>79</v>
      </c>
      <c r="AY163" s="271" t="s">
        <v>146</v>
      </c>
    </row>
    <row r="164" s="14" customFormat="1">
      <c r="A164" s="14"/>
      <c r="B164" s="261"/>
      <c r="C164" s="262"/>
      <c r="D164" s="252" t="s">
        <v>163</v>
      </c>
      <c r="E164" s="263" t="s">
        <v>1</v>
      </c>
      <c r="F164" s="264" t="s">
        <v>881</v>
      </c>
      <c r="G164" s="262"/>
      <c r="H164" s="265">
        <v>5.484</v>
      </c>
      <c r="I164" s="266"/>
      <c r="J164" s="262"/>
      <c r="K164" s="262"/>
      <c r="L164" s="267"/>
      <c r="M164" s="268"/>
      <c r="N164" s="269"/>
      <c r="O164" s="269"/>
      <c r="P164" s="269"/>
      <c r="Q164" s="269"/>
      <c r="R164" s="269"/>
      <c r="S164" s="269"/>
      <c r="T164" s="27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71" t="s">
        <v>163</v>
      </c>
      <c r="AU164" s="271" t="s">
        <v>154</v>
      </c>
      <c r="AV164" s="14" t="s">
        <v>154</v>
      </c>
      <c r="AW164" s="14" t="s">
        <v>33</v>
      </c>
      <c r="AX164" s="14" t="s">
        <v>79</v>
      </c>
      <c r="AY164" s="271" t="s">
        <v>146</v>
      </c>
    </row>
    <row r="165" s="15" customFormat="1">
      <c r="A165" s="15"/>
      <c r="B165" s="272"/>
      <c r="C165" s="273"/>
      <c r="D165" s="252" t="s">
        <v>163</v>
      </c>
      <c r="E165" s="274" t="s">
        <v>1</v>
      </c>
      <c r="F165" s="275" t="s">
        <v>178</v>
      </c>
      <c r="G165" s="273"/>
      <c r="H165" s="276">
        <v>61.127000000000002</v>
      </c>
      <c r="I165" s="277"/>
      <c r="J165" s="273"/>
      <c r="K165" s="273"/>
      <c r="L165" s="278"/>
      <c r="M165" s="279"/>
      <c r="N165" s="280"/>
      <c r="O165" s="280"/>
      <c r="P165" s="280"/>
      <c r="Q165" s="280"/>
      <c r="R165" s="280"/>
      <c r="S165" s="280"/>
      <c r="T165" s="281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82" t="s">
        <v>163</v>
      </c>
      <c r="AU165" s="282" t="s">
        <v>154</v>
      </c>
      <c r="AV165" s="15" t="s">
        <v>153</v>
      </c>
      <c r="AW165" s="15" t="s">
        <v>33</v>
      </c>
      <c r="AX165" s="15" t="s">
        <v>87</v>
      </c>
      <c r="AY165" s="282" t="s">
        <v>146</v>
      </c>
    </row>
    <row r="166" s="2" customFormat="1" ht="36" customHeight="1">
      <c r="A166" s="38"/>
      <c r="B166" s="39"/>
      <c r="C166" s="236" t="s">
        <v>206</v>
      </c>
      <c r="D166" s="236" t="s">
        <v>149</v>
      </c>
      <c r="E166" s="237" t="s">
        <v>891</v>
      </c>
      <c r="F166" s="238" t="s">
        <v>892</v>
      </c>
      <c r="G166" s="239" t="s">
        <v>538</v>
      </c>
      <c r="H166" s="240">
        <v>916.90499999999997</v>
      </c>
      <c r="I166" s="241"/>
      <c r="J166" s="242">
        <f>ROUND(I166*H166,2)</f>
        <v>0</v>
      </c>
      <c r="K166" s="243"/>
      <c r="L166" s="44"/>
      <c r="M166" s="244" t="s">
        <v>1</v>
      </c>
      <c r="N166" s="245" t="s">
        <v>45</v>
      </c>
      <c r="O166" s="91"/>
      <c r="P166" s="246">
        <f>O166*H166</f>
        <v>0</v>
      </c>
      <c r="Q166" s="246">
        <v>0</v>
      </c>
      <c r="R166" s="246">
        <f>Q166*H166</f>
        <v>0</v>
      </c>
      <c r="S166" s="246">
        <v>0</v>
      </c>
      <c r="T166" s="24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48" t="s">
        <v>153</v>
      </c>
      <c r="AT166" s="248" t="s">
        <v>149</v>
      </c>
      <c r="AU166" s="248" t="s">
        <v>154</v>
      </c>
      <c r="AY166" s="17" t="s">
        <v>146</v>
      </c>
      <c r="BE166" s="249">
        <f>IF(N166="základná",J166,0)</f>
        <v>0</v>
      </c>
      <c r="BF166" s="249">
        <f>IF(N166="znížená",J166,0)</f>
        <v>0</v>
      </c>
      <c r="BG166" s="249">
        <f>IF(N166="zákl. prenesená",J166,0)</f>
        <v>0</v>
      </c>
      <c r="BH166" s="249">
        <f>IF(N166="zníž. prenesená",J166,0)</f>
        <v>0</v>
      </c>
      <c r="BI166" s="249">
        <f>IF(N166="nulová",J166,0)</f>
        <v>0</v>
      </c>
      <c r="BJ166" s="17" t="s">
        <v>154</v>
      </c>
      <c r="BK166" s="249">
        <f>ROUND(I166*H166,2)</f>
        <v>0</v>
      </c>
      <c r="BL166" s="17" t="s">
        <v>153</v>
      </c>
      <c r="BM166" s="248" t="s">
        <v>893</v>
      </c>
    </row>
    <row r="167" s="14" customFormat="1">
      <c r="A167" s="14"/>
      <c r="B167" s="261"/>
      <c r="C167" s="262"/>
      <c r="D167" s="252" t="s">
        <v>163</v>
      </c>
      <c r="E167" s="263" t="s">
        <v>1</v>
      </c>
      <c r="F167" s="264" t="s">
        <v>879</v>
      </c>
      <c r="G167" s="262"/>
      <c r="H167" s="265">
        <v>9.0800000000000001</v>
      </c>
      <c r="I167" s="266"/>
      <c r="J167" s="262"/>
      <c r="K167" s="262"/>
      <c r="L167" s="267"/>
      <c r="M167" s="268"/>
      <c r="N167" s="269"/>
      <c r="O167" s="269"/>
      <c r="P167" s="269"/>
      <c r="Q167" s="269"/>
      <c r="R167" s="269"/>
      <c r="S167" s="269"/>
      <c r="T167" s="270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71" t="s">
        <v>163</v>
      </c>
      <c r="AU167" s="271" t="s">
        <v>154</v>
      </c>
      <c r="AV167" s="14" t="s">
        <v>154</v>
      </c>
      <c r="AW167" s="14" t="s">
        <v>33</v>
      </c>
      <c r="AX167" s="14" t="s">
        <v>79</v>
      </c>
      <c r="AY167" s="271" t="s">
        <v>146</v>
      </c>
    </row>
    <row r="168" s="14" customFormat="1">
      <c r="A168" s="14"/>
      <c r="B168" s="261"/>
      <c r="C168" s="262"/>
      <c r="D168" s="252" t="s">
        <v>163</v>
      </c>
      <c r="E168" s="263" t="s">
        <v>1</v>
      </c>
      <c r="F168" s="264" t="s">
        <v>880</v>
      </c>
      <c r="G168" s="262"/>
      <c r="H168" s="265">
        <v>46.563000000000002</v>
      </c>
      <c r="I168" s="266"/>
      <c r="J168" s="262"/>
      <c r="K168" s="262"/>
      <c r="L168" s="267"/>
      <c r="M168" s="268"/>
      <c r="N168" s="269"/>
      <c r="O168" s="269"/>
      <c r="P168" s="269"/>
      <c r="Q168" s="269"/>
      <c r="R168" s="269"/>
      <c r="S168" s="269"/>
      <c r="T168" s="27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71" t="s">
        <v>163</v>
      </c>
      <c r="AU168" s="271" t="s">
        <v>154</v>
      </c>
      <c r="AV168" s="14" t="s">
        <v>154</v>
      </c>
      <c r="AW168" s="14" t="s">
        <v>33</v>
      </c>
      <c r="AX168" s="14" t="s">
        <v>79</v>
      </c>
      <c r="AY168" s="271" t="s">
        <v>146</v>
      </c>
    </row>
    <row r="169" s="14" customFormat="1">
      <c r="A169" s="14"/>
      <c r="B169" s="261"/>
      <c r="C169" s="262"/>
      <c r="D169" s="252" t="s">
        <v>163</v>
      </c>
      <c r="E169" s="263" t="s">
        <v>1</v>
      </c>
      <c r="F169" s="264" t="s">
        <v>881</v>
      </c>
      <c r="G169" s="262"/>
      <c r="H169" s="265">
        <v>5.484</v>
      </c>
      <c r="I169" s="266"/>
      <c r="J169" s="262"/>
      <c r="K169" s="262"/>
      <c r="L169" s="267"/>
      <c r="M169" s="268"/>
      <c r="N169" s="269"/>
      <c r="O169" s="269"/>
      <c r="P169" s="269"/>
      <c r="Q169" s="269"/>
      <c r="R169" s="269"/>
      <c r="S169" s="269"/>
      <c r="T169" s="27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71" t="s">
        <v>163</v>
      </c>
      <c r="AU169" s="271" t="s">
        <v>154</v>
      </c>
      <c r="AV169" s="14" t="s">
        <v>154</v>
      </c>
      <c r="AW169" s="14" t="s">
        <v>33</v>
      </c>
      <c r="AX169" s="14" t="s">
        <v>79</v>
      </c>
      <c r="AY169" s="271" t="s">
        <v>146</v>
      </c>
    </row>
    <row r="170" s="15" customFormat="1">
      <c r="A170" s="15"/>
      <c r="B170" s="272"/>
      <c r="C170" s="273"/>
      <c r="D170" s="252" t="s">
        <v>163</v>
      </c>
      <c r="E170" s="274" t="s">
        <v>1</v>
      </c>
      <c r="F170" s="275" t="s">
        <v>178</v>
      </c>
      <c r="G170" s="273"/>
      <c r="H170" s="276">
        <v>61.127000000000002</v>
      </c>
      <c r="I170" s="277"/>
      <c r="J170" s="273"/>
      <c r="K170" s="273"/>
      <c r="L170" s="278"/>
      <c r="M170" s="279"/>
      <c r="N170" s="280"/>
      <c r="O170" s="280"/>
      <c r="P170" s="280"/>
      <c r="Q170" s="280"/>
      <c r="R170" s="280"/>
      <c r="S170" s="280"/>
      <c r="T170" s="281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82" t="s">
        <v>163</v>
      </c>
      <c r="AU170" s="282" t="s">
        <v>154</v>
      </c>
      <c r="AV170" s="15" t="s">
        <v>153</v>
      </c>
      <c r="AW170" s="15" t="s">
        <v>33</v>
      </c>
      <c r="AX170" s="15" t="s">
        <v>87</v>
      </c>
      <c r="AY170" s="282" t="s">
        <v>146</v>
      </c>
    </row>
    <row r="171" s="14" customFormat="1">
      <c r="A171" s="14"/>
      <c r="B171" s="261"/>
      <c r="C171" s="262"/>
      <c r="D171" s="252" t="s">
        <v>163</v>
      </c>
      <c r="E171" s="262"/>
      <c r="F171" s="264" t="s">
        <v>894</v>
      </c>
      <c r="G171" s="262"/>
      <c r="H171" s="265">
        <v>916.90499999999997</v>
      </c>
      <c r="I171" s="266"/>
      <c r="J171" s="262"/>
      <c r="K171" s="262"/>
      <c r="L171" s="267"/>
      <c r="M171" s="268"/>
      <c r="N171" s="269"/>
      <c r="O171" s="269"/>
      <c r="P171" s="269"/>
      <c r="Q171" s="269"/>
      <c r="R171" s="269"/>
      <c r="S171" s="269"/>
      <c r="T171" s="27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71" t="s">
        <v>163</v>
      </c>
      <c r="AU171" s="271" t="s">
        <v>154</v>
      </c>
      <c r="AV171" s="14" t="s">
        <v>154</v>
      </c>
      <c r="AW171" s="14" t="s">
        <v>4</v>
      </c>
      <c r="AX171" s="14" t="s">
        <v>87</v>
      </c>
      <c r="AY171" s="271" t="s">
        <v>146</v>
      </c>
    </row>
    <row r="172" s="2" customFormat="1" ht="24" customHeight="1">
      <c r="A172" s="38"/>
      <c r="B172" s="39"/>
      <c r="C172" s="236" t="s">
        <v>210</v>
      </c>
      <c r="D172" s="236" t="s">
        <v>149</v>
      </c>
      <c r="E172" s="237" t="s">
        <v>895</v>
      </c>
      <c r="F172" s="238" t="s">
        <v>896</v>
      </c>
      <c r="G172" s="239" t="s">
        <v>538</v>
      </c>
      <c r="H172" s="240">
        <v>61.127000000000002</v>
      </c>
      <c r="I172" s="241"/>
      <c r="J172" s="242">
        <f>ROUND(I172*H172,2)</f>
        <v>0</v>
      </c>
      <c r="K172" s="243"/>
      <c r="L172" s="44"/>
      <c r="M172" s="244" t="s">
        <v>1</v>
      </c>
      <c r="N172" s="245" t="s">
        <v>45</v>
      </c>
      <c r="O172" s="91"/>
      <c r="P172" s="246">
        <f>O172*H172</f>
        <v>0</v>
      </c>
      <c r="Q172" s="246">
        <v>0</v>
      </c>
      <c r="R172" s="246">
        <f>Q172*H172</f>
        <v>0</v>
      </c>
      <c r="S172" s="246">
        <v>0</v>
      </c>
      <c r="T172" s="247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48" t="s">
        <v>153</v>
      </c>
      <c r="AT172" s="248" t="s">
        <v>149</v>
      </c>
      <c r="AU172" s="248" t="s">
        <v>154</v>
      </c>
      <c r="AY172" s="17" t="s">
        <v>146</v>
      </c>
      <c r="BE172" s="249">
        <f>IF(N172="základná",J172,0)</f>
        <v>0</v>
      </c>
      <c r="BF172" s="249">
        <f>IF(N172="znížená",J172,0)</f>
        <v>0</v>
      </c>
      <c r="BG172" s="249">
        <f>IF(N172="zákl. prenesená",J172,0)</f>
        <v>0</v>
      </c>
      <c r="BH172" s="249">
        <f>IF(N172="zníž. prenesená",J172,0)</f>
        <v>0</v>
      </c>
      <c r="BI172" s="249">
        <f>IF(N172="nulová",J172,0)</f>
        <v>0</v>
      </c>
      <c r="BJ172" s="17" t="s">
        <v>154</v>
      </c>
      <c r="BK172" s="249">
        <f>ROUND(I172*H172,2)</f>
        <v>0</v>
      </c>
      <c r="BL172" s="17" t="s">
        <v>153</v>
      </c>
      <c r="BM172" s="248" t="s">
        <v>897</v>
      </c>
    </row>
    <row r="173" s="14" customFormat="1">
      <c r="A173" s="14"/>
      <c r="B173" s="261"/>
      <c r="C173" s="262"/>
      <c r="D173" s="252" t="s">
        <v>163</v>
      </c>
      <c r="E173" s="263" t="s">
        <v>1</v>
      </c>
      <c r="F173" s="264" t="s">
        <v>879</v>
      </c>
      <c r="G173" s="262"/>
      <c r="H173" s="265">
        <v>9.0800000000000001</v>
      </c>
      <c r="I173" s="266"/>
      <c r="J173" s="262"/>
      <c r="K173" s="262"/>
      <c r="L173" s="267"/>
      <c r="M173" s="268"/>
      <c r="N173" s="269"/>
      <c r="O173" s="269"/>
      <c r="P173" s="269"/>
      <c r="Q173" s="269"/>
      <c r="R173" s="269"/>
      <c r="S173" s="269"/>
      <c r="T173" s="27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71" t="s">
        <v>163</v>
      </c>
      <c r="AU173" s="271" t="s">
        <v>154</v>
      </c>
      <c r="AV173" s="14" t="s">
        <v>154</v>
      </c>
      <c r="AW173" s="14" t="s">
        <v>33</v>
      </c>
      <c r="AX173" s="14" t="s">
        <v>79</v>
      </c>
      <c r="AY173" s="271" t="s">
        <v>146</v>
      </c>
    </row>
    <row r="174" s="14" customFormat="1">
      <c r="A174" s="14"/>
      <c r="B174" s="261"/>
      <c r="C174" s="262"/>
      <c r="D174" s="252" t="s">
        <v>163</v>
      </c>
      <c r="E174" s="263" t="s">
        <v>1</v>
      </c>
      <c r="F174" s="264" t="s">
        <v>880</v>
      </c>
      <c r="G174" s="262"/>
      <c r="H174" s="265">
        <v>46.563000000000002</v>
      </c>
      <c r="I174" s="266"/>
      <c r="J174" s="262"/>
      <c r="K174" s="262"/>
      <c r="L174" s="267"/>
      <c r="M174" s="268"/>
      <c r="N174" s="269"/>
      <c r="O174" s="269"/>
      <c r="P174" s="269"/>
      <c r="Q174" s="269"/>
      <c r="R174" s="269"/>
      <c r="S174" s="269"/>
      <c r="T174" s="27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71" t="s">
        <v>163</v>
      </c>
      <c r="AU174" s="271" t="s">
        <v>154</v>
      </c>
      <c r="AV174" s="14" t="s">
        <v>154</v>
      </c>
      <c r="AW174" s="14" t="s">
        <v>33</v>
      </c>
      <c r="AX174" s="14" t="s">
        <v>79</v>
      </c>
      <c r="AY174" s="271" t="s">
        <v>146</v>
      </c>
    </row>
    <row r="175" s="14" customFormat="1">
      <c r="A175" s="14"/>
      <c r="B175" s="261"/>
      <c r="C175" s="262"/>
      <c r="D175" s="252" t="s">
        <v>163</v>
      </c>
      <c r="E175" s="263" t="s">
        <v>1</v>
      </c>
      <c r="F175" s="264" t="s">
        <v>881</v>
      </c>
      <c r="G175" s="262"/>
      <c r="H175" s="265">
        <v>5.484</v>
      </c>
      <c r="I175" s="266"/>
      <c r="J175" s="262"/>
      <c r="K175" s="262"/>
      <c r="L175" s="267"/>
      <c r="M175" s="268"/>
      <c r="N175" s="269"/>
      <c r="O175" s="269"/>
      <c r="P175" s="269"/>
      <c r="Q175" s="269"/>
      <c r="R175" s="269"/>
      <c r="S175" s="269"/>
      <c r="T175" s="27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71" t="s">
        <v>163</v>
      </c>
      <c r="AU175" s="271" t="s">
        <v>154</v>
      </c>
      <c r="AV175" s="14" t="s">
        <v>154</v>
      </c>
      <c r="AW175" s="14" t="s">
        <v>33</v>
      </c>
      <c r="AX175" s="14" t="s">
        <v>79</v>
      </c>
      <c r="AY175" s="271" t="s">
        <v>146</v>
      </c>
    </row>
    <row r="176" s="15" customFormat="1">
      <c r="A176" s="15"/>
      <c r="B176" s="272"/>
      <c r="C176" s="273"/>
      <c r="D176" s="252" t="s">
        <v>163</v>
      </c>
      <c r="E176" s="274" t="s">
        <v>1</v>
      </c>
      <c r="F176" s="275" t="s">
        <v>178</v>
      </c>
      <c r="G176" s="273"/>
      <c r="H176" s="276">
        <v>61.127000000000002</v>
      </c>
      <c r="I176" s="277"/>
      <c r="J176" s="273"/>
      <c r="K176" s="273"/>
      <c r="L176" s="278"/>
      <c r="M176" s="279"/>
      <c r="N176" s="280"/>
      <c r="O176" s="280"/>
      <c r="P176" s="280"/>
      <c r="Q176" s="280"/>
      <c r="R176" s="280"/>
      <c r="S176" s="280"/>
      <c r="T176" s="281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82" t="s">
        <v>163</v>
      </c>
      <c r="AU176" s="282" t="s">
        <v>154</v>
      </c>
      <c r="AV176" s="15" t="s">
        <v>153</v>
      </c>
      <c r="AW176" s="15" t="s">
        <v>33</v>
      </c>
      <c r="AX176" s="15" t="s">
        <v>87</v>
      </c>
      <c r="AY176" s="282" t="s">
        <v>146</v>
      </c>
    </row>
    <row r="177" s="2" customFormat="1" ht="24" customHeight="1">
      <c r="A177" s="38"/>
      <c r="B177" s="39"/>
      <c r="C177" s="236" t="s">
        <v>222</v>
      </c>
      <c r="D177" s="236" t="s">
        <v>149</v>
      </c>
      <c r="E177" s="237" t="s">
        <v>898</v>
      </c>
      <c r="F177" s="238" t="s">
        <v>899</v>
      </c>
      <c r="G177" s="239" t="s">
        <v>538</v>
      </c>
      <c r="H177" s="240">
        <v>61.127000000000002</v>
      </c>
      <c r="I177" s="241"/>
      <c r="J177" s="242">
        <f>ROUND(I177*H177,2)</f>
        <v>0</v>
      </c>
      <c r="K177" s="243"/>
      <c r="L177" s="44"/>
      <c r="M177" s="244" t="s">
        <v>1</v>
      </c>
      <c r="N177" s="245" t="s">
        <v>45</v>
      </c>
      <c r="O177" s="91"/>
      <c r="P177" s="246">
        <f>O177*H177</f>
        <v>0</v>
      </c>
      <c r="Q177" s="246">
        <v>0</v>
      </c>
      <c r="R177" s="246">
        <f>Q177*H177</f>
        <v>0</v>
      </c>
      <c r="S177" s="246">
        <v>0</v>
      </c>
      <c r="T177" s="247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48" t="s">
        <v>153</v>
      </c>
      <c r="AT177" s="248" t="s">
        <v>149</v>
      </c>
      <c r="AU177" s="248" t="s">
        <v>154</v>
      </c>
      <c r="AY177" s="17" t="s">
        <v>146</v>
      </c>
      <c r="BE177" s="249">
        <f>IF(N177="základná",J177,0)</f>
        <v>0</v>
      </c>
      <c r="BF177" s="249">
        <f>IF(N177="znížená",J177,0)</f>
        <v>0</v>
      </c>
      <c r="BG177" s="249">
        <f>IF(N177="zákl. prenesená",J177,0)</f>
        <v>0</v>
      </c>
      <c r="BH177" s="249">
        <f>IF(N177="zníž. prenesená",J177,0)</f>
        <v>0</v>
      </c>
      <c r="BI177" s="249">
        <f>IF(N177="nulová",J177,0)</f>
        <v>0</v>
      </c>
      <c r="BJ177" s="17" t="s">
        <v>154</v>
      </c>
      <c r="BK177" s="249">
        <f>ROUND(I177*H177,2)</f>
        <v>0</v>
      </c>
      <c r="BL177" s="17" t="s">
        <v>153</v>
      </c>
      <c r="BM177" s="248" t="s">
        <v>900</v>
      </c>
    </row>
    <row r="178" s="14" customFormat="1">
      <c r="A178" s="14"/>
      <c r="B178" s="261"/>
      <c r="C178" s="262"/>
      <c r="D178" s="252" t="s">
        <v>163</v>
      </c>
      <c r="E178" s="263" t="s">
        <v>1</v>
      </c>
      <c r="F178" s="264" t="s">
        <v>879</v>
      </c>
      <c r="G178" s="262"/>
      <c r="H178" s="265">
        <v>9.0800000000000001</v>
      </c>
      <c r="I178" s="266"/>
      <c r="J178" s="262"/>
      <c r="K178" s="262"/>
      <c r="L178" s="267"/>
      <c r="M178" s="268"/>
      <c r="N178" s="269"/>
      <c r="O178" s="269"/>
      <c r="P178" s="269"/>
      <c r="Q178" s="269"/>
      <c r="R178" s="269"/>
      <c r="S178" s="269"/>
      <c r="T178" s="27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71" t="s">
        <v>163</v>
      </c>
      <c r="AU178" s="271" t="s">
        <v>154</v>
      </c>
      <c r="AV178" s="14" t="s">
        <v>154</v>
      </c>
      <c r="AW178" s="14" t="s">
        <v>33</v>
      </c>
      <c r="AX178" s="14" t="s">
        <v>79</v>
      </c>
      <c r="AY178" s="271" t="s">
        <v>146</v>
      </c>
    </row>
    <row r="179" s="14" customFormat="1">
      <c r="A179" s="14"/>
      <c r="B179" s="261"/>
      <c r="C179" s="262"/>
      <c r="D179" s="252" t="s">
        <v>163</v>
      </c>
      <c r="E179" s="263" t="s">
        <v>1</v>
      </c>
      <c r="F179" s="264" t="s">
        <v>880</v>
      </c>
      <c r="G179" s="262"/>
      <c r="H179" s="265">
        <v>46.563000000000002</v>
      </c>
      <c r="I179" s="266"/>
      <c r="J179" s="262"/>
      <c r="K179" s="262"/>
      <c r="L179" s="267"/>
      <c r="M179" s="268"/>
      <c r="N179" s="269"/>
      <c r="O179" s="269"/>
      <c r="P179" s="269"/>
      <c r="Q179" s="269"/>
      <c r="R179" s="269"/>
      <c r="S179" s="269"/>
      <c r="T179" s="27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71" t="s">
        <v>163</v>
      </c>
      <c r="AU179" s="271" t="s">
        <v>154</v>
      </c>
      <c r="AV179" s="14" t="s">
        <v>154</v>
      </c>
      <c r="AW179" s="14" t="s">
        <v>33</v>
      </c>
      <c r="AX179" s="14" t="s">
        <v>79</v>
      </c>
      <c r="AY179" s="271" t="s">
        <v>146</v>
      </c>
    </row>
    <row r="180" s="14" customFormat="1">
      <c r="A180" s="14"/>
      <c r="B180" s="261"/>
      <c r="C180" s="262"/>
      <c r="D180" s="252" t="s">
        <v>163</v>
      </c>
      <c r="E180" s="263" t="s">
        <v>1</v>
      </c>
      <c r="F180" s="264" t="s">
        <v>881</v>
      </c>
      <c r="G180" s="262"/>
      <c r="H180" s="265">
        <v>5.484</v>
      </c>
      <c r="I180" s="266"/>
      <c r="J180" s="262"/>
      <c r="K180" s="262"/>
      <c r="L180" s="267"/>
      <c r="M180" s="268"/>
      <c r="N180" s="269"/>
      <c r="O180" s="269"/>
      <c r="P180" s="269"/>
      <c r="Q180" s="269"/>
      <c r="R180" s="269"/>
      <c r="S180" s="269"/>
      <c r="T180" s="27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71" t="s">
        <v>163</v>
      </c>
      <c r="AU180" s="271" t="s">
        <v>154</v>
      </c>
      <c r="AV180" s="14" t="s">
        <v>154</v>
      </c>
      <c r="AW180" s="14" t="s">
        <v>33</v>
      </c>
      <c r="AX180" s="14" t="s">
        <v>79</v>
      </c>
      <c r="AY180" s="271" t="s">
        <v>146</v>
      </c>
    </row>
    <row r="181" s="15" customFormat="1">
      <c r="A181" s="15"/>
      <c r="B181" s="272"/>
      <c r="C181" s="273"/>
      <c r="D181" s="252" t="s">
        <v>163</v>
      </c>
      <c r="E181" s="274" t="s">
        <v>1</v>
      </c>
      <c r="F181" s="275" t="s">
        <v>178</v>
      </c>
      <c r="G181" s="273"/>
      <c r="H181" s="276">
        <v>61.127000000000002</v>
      </c>
      <c r="I181" s="277"/>
      <c r="J181" s="273"/>
      <c r="K181" s="273"/>
      <c r="L181" s="278"/>
      <c r="M181" s="279"/>
      <c r="N181" s="280"/>
      <c r="O181" s="280"/>
      <c r="P181" s="280"/>
      <c r="Q181" s="280"/>
      <c r="R181" s="280"/>
      <c r="S181" s="280"/>
      <c r="T181" s="281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82" t="s">
        <v>163</v>
      </c>
      <c r="AU181" s="282" t="s">
        <v>154</v>
      </c>
      <c r="AV181" s="15" t="s">
        <v>153</v>
      </c>
      <c r="AW181" s="15" t="s">
        <v>33</v>
      </c>
      <c r="AX181" s="15" t="s">
        <v>87</v>
      </c>
      <c r="AY181" s="282" t="s">
        <v>146</v>
      </c>
    </row>
    <row r="182" s="2" customFormat="1" ht="16.5" customHeight="1">
      <c r="A182" s="38"/>
      <c r="B182" s="39"/>
      <c r="C182" s="283" t="s">
        <v>232</v>
      </c>
      <c r="D182" s="283" t="s">
        <v>438</v>
      </c>
      <c r="E182" s="284" t="s">
        <v>901</v>
      </c>
      <c r="F182" s="285" t="s">
        <v>902</v>
      </c>
      <c r="G182" s="286" t="s">
        <v>355</v>
      </c>
      <c r="H182" s="287">
        <v>97.680999999999997</v>
      </c>
      <c r="I182" s="288"/>
      <c r="J182" s="289">
        <f>ROUND(I182*H182,2)</f>
        <v>0</v>
      </c>
      <c r="K182" s="290"/>
      <c r="L182" s="291"/>
      <c r="M182" s="292" t="s">
        <v>1</v>
      </c>
      <c r="N182" s="293" t="s">
        <v>45</v>
      </c>
      <c r="O182" s="91"/>
      <c r="P182" s="246">
        <f>O182*H182</f>
        <v>0</v>
      </c>
      <c r="Q182" s="246">
        <v>1</v>
      </c>
      <c r="R182" s="246">
        <f>Q182*H182</f>
        <v>97.680999999999997</v>
      </c>
      <c r="S182" s="246">
        <v>0</v>
      </c>
      <c r="T182" s="247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48" t="s">
        <v>195</v>
      </c>
      <c r="AT182" s="248" t="s">
        <v>438</v>
      </c>
      <c r="AU182" s="248" t="s">
        <v>154</v>
      </c>
      <c r="AY182" s="17" t="s">
        <v>146</v>
      </c>
      <c r="BE182" s="249">
        <f>IF(N182="základná",J182,0)</f>
        <v>0</v>
      </c>
      <c r="BF182" s="249">
        <f>IF(N182="znížená",J182,0)</f>
        <v>0</v>
      </c>
      <c r="BG182" s="249">
        <f>IF(N182="zákl. prenesená",J182,0)</f>
        <v>0</v>
      </c>
      <c r="BH182" s="249">
        <f>IF(N182="zníž. prenesená",J182,0)</f>
        <v>0</v>
      </c>
      <c r="BI182" s="249">
        <f>IF(N182="nulová",J182,0)</f>
        <v>0</v>
      </c>
      <c r="BJ182" s="17" t="s">
        <v>154</v>
      </c>
      <c r="BK182" s="249">
        <f>ROUND(I182*H182,2)</f>
        <v>0</v>
      </c>
      <c r="BL182" s="17" t="s">
        <v>153</v>
      </c>
      <c r="BM182" s="248" t="s">
        <v>903</v>
      </c>
    </row>
    <row r="183" s="14" customFormat="1">
      <c r="A183" s="14"/>
      <c r="B183" s="261"/>
      <c r="C183" s="262"/>
      <c r="D183" s="252" t="s">
        <v>163</v>
      </c>
      <c r="E183" s="262"/>
      <c r="F183" s="264" t="s">
        <v>904</v>
      </c>
      <c r="G183" s="262"/>
      <c r="H183" s="265">
        <v>97.680999999999997</v>
      </c>
      <c r="I183" s="266"/>
      <c r="J183" s="262"/>
      <c r="K183" s="262"/>
      <c r="L183" s="267"/>
      <c r="M183" s="268"/>
      <c r="N183" s="269"/>
      <c r="O183" s="269"/>
      <c r="P183" s="269"/>
      <c r="Q183" s="269"/>
      <c r="R183" s="269"/>
      <c r="S183" s="269"/>
      <c r="T183" s="27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71" t="s">
        <v>163</v>
      </c>
      <c r="AU183" s="271" t="s">
        <v>154</v>
      </c>
      <c r="AV183" s="14" t="s">
        <v>154</v>
      </c>
      <c r="AW183" s="14" t="s">
        <v>4</v>
      </c>
      <c r="AX183" s="14" t="s">
        <v>87</v>
      </c>
      <c r="AY183" s="271" t="s">
        <v>146</v>
      </c>
    </row>
    <row r="184" s="2" customFormat="1" ht="16.5" customHeight="1">
      <c r="A184" s="38"/>
      <c r="B184" s="39"/>
      <c r="C184" s="236" t="s">
        <v>244</v>
      </c>
      <c r="D184" s="236" t="s">
        <v>149</v>
      </c>
      <c r="E184" s="237" t="s">
        <v>905</v>
      </c>
      <c r="F184" s="238" t="s">
        <v>906</v>
      </c>
      <c r="G184" s="239" t="s">
        <v>152</v>
      </c>
      <c r="H184" s="240">
        <v>83.843000000000004</v>
      </c>
      <c r="I184" s="241"/>
      <c r="J184" s="242">
        <f>ROUND(I184*H184,2)</f>
        <v>0</v>
      </c>
      <c r="K184" s="243"/>
      <c r="L184" s="44"/>
      <c r="M184" s="244" t="s">
        <v>1</v>
      </c>
      <c r="N184" s="245" t="s">
        <v>45</v>
      </c>
      <c r="O184" s="91"/>
      <c r="P184" s="246">
        <f>O184*H184</f>
        <v>0</v>
      </c>
      <c r="Q184" s="246">
        <v>0</v>
      </c>
      <c r="R184" s="246">
        <f>Q184*H184</f>
        <v>0</v>
      </c>
      <c r="S184" s="246">
        <v>0</v>
      </c>
      <c r="T184" s="247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48" t="s">
        <v>153</v>
      </c>
      <c r="AT184" s="248" t="s">
        <v>149</v>
      </c>
      <c r="AU184" s="248" t="s">
        <v>154</v>
      </c>
      <c r="AY184" s="17" t="s">
        <v>146</v>
      </c>
      <c r="BE184" s="249">
        <f>IF(N184="základná",J184,0)</f>
        <v>0</v>
      </c>
      <c r="BF184" s="249">
        <f>IF(N184="znížená",J184,0)</f>
        <v>0</v>
      </c>
      <c r="BG184" s="249">
        <f>IF(N184="zákl. prenesená",J184,0)</f>
        <v>0</v>
      </c>
      <c r="BH184" s="249">
        <f>IF(N184="zníž. prenesená",J184,0)</f>
        <v>0</v>
      </c>
      <c r="BI184" s="249">
        <f>IF(N184="nulová",J184,0)</f>
        <v>0</v>
      </c>
      <c r="BJ184" s="17" t="s">
        <v>154</v>
      </c>
      <c r="BK184" s="249">
        <f>ROUND(I184*H184,2)</f>
        <v>0</v>
      </c>
      <c r="BL184" s="17" t="s">
        <v>153</v>
      </c>
      <c r="BM184" s="248" t="s">
        <v>907</v>
      </c>
    </row>
    <row r="185" s="14" customFormat="1">
      <c r="A185" s="14"/>
      <c r="B185" s="261"/>
      <c r="C185" s="262"/>
      <c r="D185" s="252" t="s">
        <v>163</v>
      </c>
      <c r="E185" s="263" t="s">
        <v>1</v>
      </c>
      <c r="F185" s="264" t="s">
        <v>908</v>
      </c>
      <c r="G185" s="262"/>
      <c r="H185" s="265">
        <v>83.843000000000004</v>
      </c>
      <c r="I185" s="266"/>
      <c r="J185" s="262"/>
      <c r="K185" s="262"/>
      <c r="L185" s="267"/>
      <c r="M185" s="268"/>
      <c r="N185" s="269"/>
      <c r="O185" s="269"/>
      <c r="P185" s="269"/>
      <c r="Q185" s="269"/>
      <c r="R185" s="269"/>
      <c r="S185" s="269"/>
      <c r="T185" s="27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71" t="s">
        <v>163</v>
      </c>
      <c r="AU185" s="271" t="s">
        <v>154</v>
      </c>
      <c r="AV185" s="14" t="s">
        <v>154</v>
      </c>
      <c r="AW185" s="14" t="s">
        <v>33</v>
      </c>
      <c r="AX185" s="14" t="s">
        <v>87</v>
      </c>
      <c r="AY185" s="271" t="s">
        <v>146</v>
      </c>
    </row>
    <row r="186" s="2" customFormat="1" ht="16.5" customHeight="1">
      <c r="A186" s="38"/>
      <c r="B186" s="39"/>
      <c r="C186" s="283" t="s">
        <v>253</v>
      </c>
      <c r="D186" s="283" t="s">
        <v>438</v>
      </c>
      <c r="E186" s="284" t="s">
        <v>909</v>
      </c>
      <c r="F186" s="285" t="s">
        <v>910</v>
      </c>
      <c r="G186" s="286" t="s">
        <v>561</v>
      </c>
      <c r="H186" s="287">
        <v>335.37200000000001</v>
      </c>
      <c r="I186" s="288"/>
      <c r="J186" s="289">
        <f>ROUND(I186*H186,2)</f>
        <v>0</v>
      </c>
      <c r="K186" s="290"/>
      <c r="L186" s="291"/>
      <c r="M186" s="292" t="s">
        <v>1</v>
      </c>
      <c r="N186" s="293" t="s">
        <v>45</v>
      </c>
      <c r="O186" s="91"/>
      <c r="P186" s="246">
        <f>O186*H186</f>
        <v>0</v>
      </c>
      <c r="Q186" s="246">
        <v>0.001</v>
      </c>
      <c r="R186" s="246">
        <f>Q186*H186</f>
        <v>0.335372</v>
      </c>
      <c r="S186" s="246">
        <v>0</v>
      </c>
      <c r="T186" s="24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48" t="s">
        <v>195</v>
      </c>
      <c r="AT186" s="248" t="s">
        <v>438</v>
      </c>
      <c r="AU186" s="248" t="s">
        <v>154</v>
      </c>
      <c r="AY186" s="17" t="s">
        <v>146</v>
      </c>
      <c r="BE186" s="249">
        <f>IF(N186="základná",J186,0)</f>
        <v>0</v>
      </c>
      <c r="BF186" s="249">
        <f>IF(N186="znížená",J186,0)</f>
        <v>0</v>
      </c>
      <c r="BG186" s="249">
        <f>IF(N186="zákl. prenesená",J186,0)</f>
        <v>0</v>
      </c>
      <c r="BH186" s="249">
        <f>IF(N186="zníž. prenesená",J186,0)</f>
        <v>0</v>
      </c>
      <c r="BI186" s="249">
        <f>IF(N186="nulová",J186,0)</f>
        <v>0</v>
      </c>
      <c r="BJ186" s="17" t="s">
        <v>154</v>
      </c>
      <c r="BK186" s="249">
        <f>ROUND(I186*H186,2)</f>
        <v>0</v>
      </c>
      <c r="BL186" s="17" t="s">
        <v>153</v>
      </c>
      <c r="BM186" s="248" t="s">
        <v>911</v>
      </c>
    </row>
    <row r="187" s="14" customFormat="1">
      <c r="A187" s="14"/>
      <c r="B187" s="261"/>
      <c r="C187" s="262"/>
      <c r="D187" s="252" t="s">
        <v>163</v>
      </c>
      <c r="E187" s="262"/>
      <c r="F187" s="264" t="s">
        <v>912</v>
      </c>
      <c r="G187" s="262"/>
      <c r="H187" s="265">
        <v>335.37200000000001</v>
      </c>
      <c r="I187" s="266"/>
      <c r="J187" s="262"/>
      <c r="K187" s="262"/>
      <c r="L187" s="267"/>
      <c r="M187" s="268"/>
      <c r="N187" s="269"/>
      <c r="O187" s="269"/>
      <c r="P187" s="269"/>
      <c r="Q187" s="269"/>
      <c r="R187" s="269"/>
      <c r="S187" s="269"/>
      <c r="T187" s="27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71" t="s">
        <v>163</v>
      </c>
      <c r="AU187" s="271" t="s">
        <v>154</v>
      </c>
      <c r="AV187" s="14" t="s">
        <v>154</v>
      </c>
      <c r="AW187" s="14" t="s">
        <v>4</v>
      </c>
      <c r="AX187" s="14" t="s">
        <v>87</v>
      </c>
      <c r="AY187" s="271" t="s">
        <v>146</v>
      </c>
    </row>
    <row r="188" s="2" customFormat="1" ht="16.5" customHeight="1">
      <c r="A188" s="38"/>
      <c r="B188" s="39"/>
      <c r="C188" s="236" t="s">
        <v>262</v>
      </c>
      <c r="D188" s="236" t="s">
        <v>149</v>
      </c>
      <c r="E188" s="237" t="s">
        <v>913</v>
      </c>
      <c r="F188" s="238" t="s">
        <v>914</v>
      </c>
      <c r="G188" s="239" t="s">
        <v>152</v>
      </c>
      <c r="H188" s="240">
        <v>33.573</v>
      </c>
      <c r="I188" s="241"/>
      <c r="J188" s="242">
        <f>ROUND(I188*H188,2)</f>
        <v>0</v>
      </c>
      <c r="K188" s="243"/>
      <c r="L188" s="44"/>
      <c r="M188" s="244" t="s">
        <v>1</v>
      </c>
      <c r="N188" s="245" t="s">
        <v>45</v>
      </c>
      <c r="O188" s="91"/>
      <c r="P188" s="246">
        <f>O188*H188</f>
        <v>0</v>
      </c>
      <c r="Q188" s="246">
        <v>0</v>
      </c>
      <c r="R188" s="246">
        <f>Q188*H188</f>
        <v>0</v>
      </c>
      <c r="S188" s="246">
        <v>0</v>
      </c>
      <c r="T188" s="24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48" t="s">
        <v>153</v>
      </c>
      <c r="AT188" s="248" t="s">
        <v>149</v>
      </c>
      <c r="AU188" s="248" t="s">
        <v>154</v>
      </c>
      <c r="AY188" s="17" t="s">
        <v>146</v>
      </c>
      <c r="BE188" s="249">
        <f>IF(N188="základná",J188,0)</f>
        <v>0</v>
      </c>
      <c r="BF188" s="249">
        <f>IF(N188="znížená",J188,0)</f>
        <v>0</v>
      </c>
      <c r="BG188" s="249">
        <f>IF(N188="zákl. prenesená",J188,0)</f>
        <v>0</v>
      </c>
      <c r="BH188" s="249">
        <f>IF(N188="zníž. prenesená",J188,0)</f>
        <v>0</v>
      </c>
      <c r="BI188" s="249">
        <f>IF(N188="nulová",J188,0)</f>
        <v>0</v>
      </c>
      <c r="BJ188" s="17" t="s">
        <v>154</v>
      </c>
      <c r="BK188" s="249">
        <f>ROUND(I188*H188,2)</f>
        <v>0</v>
      </c>
      <c r="BL188" s="17" t="s">
        <v>153</v>
      </c>
      <c r="BM188" s="248" t="s">
        <v>915</v>
      </c>
    </row>
    <row r="189" s="14" customFormat="1">
      <c r="A189" s="14"/>
      <c r="B189" s="261"/>
      <c r="C189" s="262"/>
      <c r="D189" s="252" t="s">
        <v>163</v>
      </c>
      <c r="E189" s="263" t="s">
        <v>1</v>
      </c>
      <c r="F189" s="264" t="s">
        <v>916</v>
      </c>
      <c r="G189" s="262"/>
      <c r="H189" s="265">
        <v>33.573</v>
      </c>
      <c r="I189" s="266"/>
      <c r="J189" s="262"/>
      <c r="K189" s="262"/>
      <c r="L189" s="267"/>
      <c r="M189" s="268"/>
      <c r="N189" s="269"/>
      <c r="O189" s="269"/>
      <c r="P189" s="269"/>
      <c r="Q189" s="269"/>
      <c r="R189" s="269"/>
      <c r="S189" s="269"/>
      <c r="T189" s="27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71" t="s">
        <v>163</v>
      </c>
      <c r="AU189" s="271" t="s">
        <v>154</v>
      </c>
      <c r="AV189" s="14" t="s">
        <v>154</v>
      </c>
      <c r="AW189" s="14" t="s">
        <v>33</v>
      </c>
      <c r="AX189" s="14" t="s">
        <v>79</v>
      </c>
      <c r="AY189" s="271" t="s">
        <v>146</v>
      </c>
    </row>
    <row r="190" s="15" customFormat="1">
      <c r="A190" s="15"/>
      <c r="B190" s="272"/>
      <c r="C190" s="273"/>
      <c r="D190" s="252" t="s">
        <v>163</v>
      </c>
      <c r="E190" s="274" t="s">
        <v>1</v>
      </c>
      <c r="F190" s="275" t="s">
        <v>178</v>
      </c>
      <c r="G190" s="273"/>
      <c r="H190" s="276">
        <v>33.573</v>
      </c>
      <c r="I190" s="277"/>
      <c r="J190" s="273"/>
      <c r="K190" s="273"/>
      <c r="L190" s="278"/>
      <c r="M190" s="279"/>
      <c r="N190" s="280"/>
      <c r="O190" s="280"/>
      <c r="P190" s="280"/>
      <c r="Q190" s="280"/>
      <c r="R190" s="280"/>
      <c r="S190" s="280"/>
      <c r="T190" s="281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82" t="s">
        <v>163</v>
      </c>
      <c r="AU190" s="282" t="s">
        <v>154</v>
      </c>
      <c r="AV190" s="15" t="s">
        <v>153</v>
      </c>
      <c r="AW190" s="15" t="s">
        <v>33</v>
      </c>
      <c r="AX190" s="15" t="s">
        <v>87</v>
      </c>
      <c r="AY190" s="282" t="s">
        <v>146</v>
      </c>
    </row>
    <row r="191" s="2" customFormat="1" ht="16.5" customHeight="1">
      <c r="A191" s="38"/>
      <c r="B191" s="39"/>
      <c r="C191" s="283" t="s">
        <v>272</v>
      </c>
      <c r="D191" s="283" t="s">
        <v>438</v>
      </c>
      <c r="E191" s="284" t="s">
        <v>917</v>
      </c>
      <c r="F191" s="285" t="s">
        <v>918</v>
      </c>
      <c r="G191" s="286" t="s">
        <v>355</v>
      </c>
      <c r="H191" s="287">
        <v>6.7149999999999999</v>
      </c>
      <c r="I191" s="288"/>
      <c r="J191" s="289">
        <f>ROUND(I191*H191,2)</f>
        <v>0</v>
      </c>
      <c r="K191" s="290"/>
      <c r="L191" s="291"/>
      <c r="M191" s="292" t="s">
        <v>1</v>
      </c>
      <c r="N191" s="293" t="s">
        <v>45</v>
      </c>
      <c r="O191" s="91"/>
      <c r="P191" s="246">
        <f>O191*H191</f>
        <v>0</v>
      </c>
      <c r="Q191" s="246">
        <v>1</v>
      </c>
      <c r="R191" s="246">
        <f>Q191*H191</f>
        <v>6.7149999999999999</v>
      </c>
      <c r="S191" s="246">
        <v>0</v>
      </c>
      <c r="T191" s="247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48" t="s">
        <v>195</v>
      </c>
      <c r="AT191" s="248" t="s">
        <v>438</v>
      </c>
      <c r="AU191" s="248" t="s">
        <v>154</v>
      </c>
      <c r="AY191" s="17" t="s">
        <v>146</v>
      </c>
      <c r="BE191" s="249">
        <f>IF(N191="základná",J191,0)</f>
        <v>0</v>
      </c>
      <c r="BF191" s="249">
        <f>IF(N191="znížená",J191,0)</f>
        <v>0</v>
      </c>
      <c r="BG191" s="249">
        <f>IF(N191="zákl. prenesená",J191,0)</f>
        <v>0</v>
      </c>
      <c r="BH191" s="249">
        <f>IF(N191="zníž. prenesená",J191,0)</f>
        <v>0</v>
      </c>
      <c r="BI191" s="249">
        <f>IF(N191="nulová",J191,0)</f>
        <v>0</v>
      </c>
      <c r="BJ191" s="17" t="s">
        <v>154</v>
      </c>
      <c r="BK191" s="249">
        <f>ROUND(I191*H191,2)</f>
        <v>0</v>
      </c>
      <c r="BL191" s="17" t="s">
        <v>153</v>
      </c>
      <c r="BM191" s="248" t="s">
        <v>919</v>
      </c>
    </row>
    <row r="192" s="14" customFormat="1">
      <c r="A192" s="14"/>
      <c r="B192" s="261"/>
      <c r="C192" s="262"/>
      <c r="D192" s="252" t="s">
        <v>163</v>
      </c>
      <c r="E192" s="262"/>
      <c r="F192" s="264" t="s">
        <v>920</v>
      </c>
      <c r="G192" s="262"/>
      <c r="H192" s="265">
        <v>6.7149999999999999</v>
      </c>
      <c r="I192" s="266"/>
      <c r="J192" s="262"/>
      <c r="K192" s="262"/>
      <c r="L192" s="267"/>
      <c r="M192" s="268"/>
      <c r="N192" s="269"/>
      <c r="O192" s="269"/>
      <c r="P192" s="269"/>
      <c r="Q192" s="269"/>
      <c r="R192" s="269"/>
      <c r="S192" s="269"/>
      <c r="T192" s="27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71" t="s">
        <v>163</v>
      </c>
      <c r="AU192" s="271" t="s">
        <v>154</v>
      </c>
      <c r="AV192" s="14" t="s">
        <v>154</v>
      </c>
      <c r="AW192" s="14" t="s">
        <v>4</v>
      </c>
      <c r="AX192" s="14" t="s">
        <v>87</v>
      </c>
      <c r="AY192" s="271" t="s">
        <v>146</v>
      </c>
    </row>
    <row r="193" s="2" customFormat="1" ht="24" customHeight="1">
      <c r="A193" s="38"/>
      <c r="B193" s="39"/>
      <c r="C193" s="236" t="s">
        <v>276</v>
      </c>
      <c r="D193" s="236" t="s">
        <v>149</v>
      </c>
      <c r="E193" s="237" t="s">
        <v>921</v>
      </c>
      <c r="F193" s="238" t="s">
        <v>922</v>
      </c>
      <c r="G193" s="239" t="s">
        <v>152</v>
      </c>
      <c r="H193" s="240">
        <v>33.573</v>
      </c>
      <c r="I193" s="241"/>
      <c r="J193" s="242">
        <f>ROUND(I193*H193,2)</f>
        <v>0</v>
      </c>
      <c r="K193" s="243"/>
      <c r="L193" s="44"/>
      <c r="M193" s="244" t="s">
        <v>1</v>
      </c>
      <c r="N193" s="245" t="s">
        <v>45</v>
      </c>
      <c r="O193" s="91"/>
      <c r="P193" s="246">
        <f>O193*H193</f>
        <v>0</v>
      </c>
      <c r="Q193" s="246">
        <v>0</v>
      </c>
      <c r="R193" s="246">
        <f>Q193*H193</f>
        <v>0</v>
      </c>
      <c r="S193" s="246">
        <v>0</v>
      </c>
      <c r="T193" s="247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48" t="s">
        <v>153</v>
      </c>
      <c r="AT193" s="248" t="s">
        <v>149</v>
      </c>
      <c r="AU193" s="248" t="s">
        <v>154</v>
      </c>
      <c r="AY193" s="17" t="s">
        <v>146</v>
      </c>
      <c r="BE193" s="249">
        <f>IF(N193="základná",J193,0)</f>
        <v>0</v>
      </c>
      <c r="BF193" s="249">
        <f>IF(N193="znížená",J193,0)</f>
        <v>0</v>
      </c>
      <c r="BG193" s="249">
        <f>IF(N193="zákl. prenesená",J193,0)</f>
        <v>0</v>
      </c>
      <c r="BH193" s="249">
        <f>IF(N193="zníž. prenesená",J193,0)</f>
        <v>0</v>
      </c>
      <c r="BI193" s="249">
        <f>IF(N193="nulová",J193,0)</f>
        <v>0</v>
      </c>
      <c r="BJ193" s="17" t="s">
        <v>154</v>
      </c>
      <c r="BK193" s="249">
        <f>ROUND(I193*H193,2)</f>
        <v>0</v>
      </c>
      <c r="BL193" s="17" t="s">
        <v>153</v>
      </c>
      <c r="BM193" s="248" t="s">
        <v>923</v>
      </c>
    </row>
    <row r="194" s="14" customFormat="1">
      <c r="A194" s="14"/>
      <c r="B194" s="261"/>
      <c r="C194" s="262"/>
      <c r="D194" s="252" t="s">
        <v>163</v>
      </c>
      <c r="E194" s="263" t="s">
        <v>1</v>
      </c>
      <c r="F194" s="264" t="s">
        <v>916</v>
      </c>
      <c r="G194" s="262"/>
      <c r="H194" s="265">
        <v>33.573</v>
      </c>
      <c r="I194" s="266"/>
      <c r="J194" s="262"/>
      <c r="K194" s="262"/>
      <c r="L194" s="267"/>
      <c r="M194" s="268"/>
      <c r="N194" s="269"/>
      <c r="O194" s="269"/>
      <c r="P194" s="269"/>
      <c r="Q194" s="269"/>
      <c r="R194" s="269"/>
      <c r="S194" s="269"/>
      <c r="T194" s="27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71" t="s">
        <v>163</v>
      </c>
      <c r="AU194" s="271" t="s">
        <v>154</v>
      </c>
      <c r="AV194" s="14" t="s">
        <v>154</v>
      </c>
      <c r="AW194" s="14" t="s">
        <v>33</v>
      </c>
      <c r="AX194" s="14" t="s">
        <v>79</v>
      </c>
      <c r="AY194" s="271" t="s">
        <v>146</v>
      </c>
    </row>
    <row r="195" s="15" customFormat="1">
      <c r="A195" s="15"/>
      <c r="B195" s="272"/>
      <c r="C195" s="273"/>
      <c r="D195" s="252" t="s">
        <v>163</v>
      </c>
      <c r="E195" s="274" t="s">
        <v>1</v>
      </c>
      <c r="F195" s="275" t="s">
        <v>178</v>
      </c>
      <c r="G195" s="273"/>
      <c r="H195" s="276">
        <v>33.573</v>
      </c>
      <c r="I195" s="277"/>
      <c r="J195" s="273"/>
      <c r="K195" s="273"/>
      <c r="L195" s="278"/>
      <c r="M195" s="279"/>
      <c r="N195" s="280"/>
      <c r="O195" s="280"/>
      <c r="P195" s="280"/>
      <c r="Q195" s="280"/>
      <c r="R195" s="280"/>
      <c r="S195" s="280"/>
      <c r="T195" s="281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82" t="s">
        <v>163</v>
      </c>
      <c r="AU195" s="282" t="s">
        <v>154</v>
      </c>
      <c r="AV195" s="15" t="s">
        <v>153</v>
      </c>
      <c r="AW195" s="15" t="s">
        <v>33</v>
      </c>
      <c r="AX195" s="15" t="s">
        <v>87</v>
      </c>
      <c r="AY195" s="282" t="s">
        <v>146</v>
      </c>
    </row>
    <row r="196" s="2" customFormat="1" ht="24" customHeight="1">
      <c r="A196" s="38"/>
      <c r="B196" s="39"/>
      <c r="C196" s="283" t="s">
        <v>280</v>
      </c>
      <c r="D196" s="283" t="s">
        <v>438</v>
      </c>
      <c r="E196" s="284" t="s">
        <v>924</v>
      </c>
      <c r="F196" s="285" t="s">
        <v>925</v>
      </c>
      <c r="G196" s="286" t="s">
        <v>355</v>
      </c>
      <c r="H196" s="287">
        <v>6.7149999999999999</v>
      </c>
      <c r="I196" s="288"/>
      <c r="J196" s="289">
        <f>ROUND(I196*H196,2)</f>
        <v>0</v>
      </c>
      <c r="K196" s="290"/>
      <c r="L196" s="291"/>
      <c r="M196" s="292" t="s">
        <v>1</v>
      </c>
      <c r="N196" s="293" t="s">
        <v>45</v>
      </c>
      <c r="O196" s="91"/>
      <c r="P196" s="246">
        <f>O196*H196</f>
        <v>0</v>
      </c>
      <c r="Q196" s="246">
        <v>1</v>
      </c>
      <c r="R196" s="246">
        <f>Q196*H196</f>
        <v>6.7149999999999999</v>
      </c>
      <c r="S196" s="246">
        <v>0</v>
      </c>
      <c r="T196" s="247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48" t="s">
        <v>195</v>
      </c>
      <c r="AT196" s="248" t="s">
        <v>438</v>
      </c>
      <c r="AU196" s="248" t="s">
        <v>154</v>
      </c>
      <c r="AY196" s="17" t="s">
        <v>146</v>
      </c>
      <c r="BE196" s="249">
        <f>IF(N196="základná",J196,0)</f>
        <v>0</v>
      </c>
      <c r="BF196" s="249">
        <f>IF(N196="znížená",J196,0)</f>
        <v>0</v>
      </c>
      <c r="BG196" s="249">
        <f>IF(N196="zákl. prenesená",J196,0)</f>
        <v>0</v>
      </c>
      <c r="BH196" s="249">
        <f>IF(N196="zníž. prenesená",J196,0)</f>
        <v>0</v>
      </c>
      <c r="BI196" s="249">
        <f>IF(N196="nulová",J196,0)</f>
        <v>0</v>
      </c>
      <c r="BJ196" s="17" t="s">
        <v>154</v>
      </c>
      <c r="BK196" s="249">
        <f>ROUND(I196*H196,2)</f>
        <v>0</v>
      </c>
      <c r="BL196" s="17" t="s">
        <v>153</v>
      </c>
      <c r="BM196" s="248" t="s">
        <v>926</v>
      </c>
    </row>
    <row r="197" s="14" customFormat="1">
      <c r="A197" s="14"/>
      <c r="B197" s="261"/>
      <c r="C197" s="262"/>
      <c r="D197" s="252" t="s">
        <v>163</v>
      </c>
      <c r="E197" s="262"/>
      <c r="F197" s="264" t="s">
        <v>920</v>
      </c>
      <c r="G197" s="262"/>
      <c r="H197" s="265">
        <v>6.7149999999999999</v>
      </c>
      <c r="I197" s="266"/>
      <c r="J197" s="262"/>
      <c r="K197" s="262"/>
      <c r="L197" s="267"/>
      <c r="M197" s="268"/>
      <c r="N197" s="269"/>
      <c r="O197" s="269"/>
      <c r="P197" s="269"/>
      <c r="Q197" s="269"/>
      <c r="R197" s="269"/>
      <c r="S197" s="269"/>
      <c r="T197" s="27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71" t="s">
        <v>163</v>
      </c>
      <c r="AU197" s="271" t="s">
        <v>154</v>
      </c>
      <c r="AV197" s="14" t="s">
        <v>154</v>
      </c>
      <c r="AW197" s="14" t="s">
        <v>4</v>
      </c>
      <c r="AX197" s="14" t="s">
        <v>87</v>
      </c>
      <c r="AY197" s="271" t="s">
        <v>146</v>
      </c>
    </row>
    <row r="198" s="12" customFormat="1" ht="22.8" customHeight="1">
      <c r="A198" s="12"/>
      <c r="B198" s="220"/>
      <c r="C198" s="221"/>
      <c r="D198" s="222" t="s">
        <v>78</v>
      </c>
      <c r="E198" s="234" t="s">
        <v>154</v>
      </c>
      <c r="F198" s="234" t="s">
        <v>927</v>
      </c>
      <c r="G198" s="221"/>
      <c r="H198" s="221"/>
      <c r="I198" s="224"/>
      <c r="J198" s="235">
        <f>BK198</f>
        <v>0</v>
      </c>
      <c r="K198" s="221"/>
      <c r="L198" s="226"/>
      <c r="M198" s="227"/>
      <c r="N198" s="228"/>
      <c r="O198" s="228"/>
      <c r="P198" s="229">
        <f>SUM(P199:P203)</f>
        <v>0</v>
      </c>
      <c r="Q198" s="228"/>
      <c r="R198" s="229">
        <f>SUM(R199:R203)</f>
        <v>0.017122390000000001</v>
      </c>
      <c r="S198" s="228"/>
      <c r="T198" s="230">
        <f>SUM(T199:T203)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31" t="s">
        <v>87</v>
      </c>
      <c r="AT198" s="232" t="s">
        <v>78</v>
      </c>
      <c r="AU198" s="232" t="s">
        <v>87</v>
      </c>
      <c r="AY198" s="231" t="s">
        <v>146</v>
      </c>
      <c r="BK198" s="233">
        <f>SUM(BK199:BK203)</f>
        <v>0</v>
      </c>
    </row>
    <row r="199" s="2" customFormat="1" ht="24" customHeight="1">
      <c r="A199" s="38"/>
      <c r="B199" s="39"/>
      <c r="C199" s="236" t="s">
        <v>7</v>
      </c>
      <c r="D199" s="236" t="s">
        <v>149</v>
      </c>
      <c r="E199" s="237" t="s">
        <v>928</v>
      </c>
      <c r="F199" s="238" t="s">
        <v>929</v>
      </c>
      <c r="G199" s="239" t="s">
        <v>152</v>
      </c>
      <c r="H199" s="240">
        <v>33.573</v>
      </c>
      <c r="I199" s="241"/>
      <c r="J199" s="242">
        <f>ROUND(I199*H199,2)</f>
        <v>0</v>
      </c>
      <c r="K199" s="243"/>
      <c r="L199" s="44"/>
      <c r="M199" s="244" t="s">
        <v>1</v>
      </c>
      <c r="N199" s="245" t="s">
        <v>45</v>
      </c>
      <c r="O199" s="91"/>
      <c r="P199" s="246">
        <f>O199*H199</f>
        <v>0</v>
      </c>
      <c r="Q199" s="246">
        <v>3.0000000000000001E-05</v>
      </c>
      <c r="R199" s="246">
        <f>Q199*H199</f>
        <v>0.00100719</v>
      </c>
      <c r="S199" s="246">
        <v>0</v>
      </c>
      <c r="T199" s="247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48" t="s">
        <v>153</v>
      </c>
      <c r="AT199" s="248" t="s">
        <v>149</v>
      </c>
      <c r="AU199" s="248" t="s">
        <v>154</v>
      </c>
      <c r="AY199" s="17" t="s">
        <v>146</v>
      </c>
      <c r="BE199" s="249">
        <f>IF(N199="základná",J199,0)</f>
        <v>0</v>
      </c>
      <c r="BF199" s="249">
        <f>IF(N199="znížená",J199,0)</f>
        <v>0</v>
      </c>
      <c r="BG199" s="249">
        <f>IF(N199="zákl. prenesená",J199,0)</f>
        <v>0</v>
      </c>
      <c r="BH199" s="249">
        <f>IF(N199="zníž. prenesená",J199,0)</f>
        <v>0</v>
      </c>
      <c r="BI199" s="249">
        <f>IF(N199="nulová",J199,0)</f>
        <v>0</v>
      </c>
      <c r="BJ199" s="17" t="s">
        <v>154</v>
      </c>
      <c r="BK199" s="249">
        <f>ROUND(I199*H199,2)</f>
        <v>0</v>
      </c>
      <c r="BL199" s="17" t="s">
        <v>153</v>
      </c>
      <c r="BM199" s="248" t="s">
        <v>930</v>
      </c>
    </row>
    <row r="200" s="14" customFormat="1">
      <c r="A200" s="14"/>
      <c r="B200" s="261"/>
      <c r="C200" s="262"/>
      <c r="D200" s="252" t="s">
        <v>163</v>
      </c>
      <c r="E200" s="263" t="s">
        <v>1</v>
      </c>
      <c r="F200" s="264" t="s">
        <v>916</v>
      </c>
      <c r="G200" s="262"/>
      <c r="H200" s="265">
        <v>33.573</v>
      </c>
      <c r="I200" s="266"/>
      <c r="J200" s="262"/>
      <c r="K200" s="262"/>
      <c r="L200" s="267"/>
      <c r="M200" s="268"/>
      <c r="N200" s="269"/>
      <c r="O200" s="269"/>
      <c r="P200" s="269"/>
      <c r="Q200" s="269"/>
      <c r="R200" s="269"/>
      <c r="S200" s="269"/>
      <c r="T200" s="27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71" t="s">
        <v>163</v>
      </c>
      <c r="AU200" s="271" t="s">
        <v>154</v>
      </c>
      <c r="AV200" s="14" t="s">
        <v>154</v>
      </c>
      <c r="AW200" s="14" t="s">
        <v>33</v>
      </c>
      <c r="AX200" s="14" t="s">
        <v>79</v>
      </c>
      <c r="AY200" s="271" t="s">
        <v>146</v>
      </c>
    </row>
    <row r="201" s="15" customFormat="1">
      <c r="A201" s="15"/>
      <c r="B201" s="272"/>
      <c r="C201" s="273"/>
      <c r="D201" s="252" t="s">
        <v>163</v>
      </c>
      <c r="E201" s="274" t="s">
        <v>1</v>
      </c>
      <c r="F201" s="275" t="s">
        <v>178</v>
      </c>
      <c r="G201" s="273"/>
      <c r="H201" s="276">
        <v>33.573</v>
      </c>
      <c r="I201" s="277"/>
      <c r="J201" s="273"/>
      <c r="K201" s="273"/>
      <c r="L201" s="278"/>
      <c r="M201" s="279"/>
      <c r="N201" s="280"/>
      <c r="O201" s="280"/>
      <c r="P201" s="280"/>
      <c r="Q201" s="280"/>
      <c r="R201" s="280"/>
      <c r="S201" s="280"/>
      <c r="T201" s="281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82" t="s">
        <v>163</v>
      </c>
      <c r="AU201" s="282" t="s">
        <v>154</v>
      </c>
      <c r="AV201" s="15" t="s">
        <v>153</v>
      </c>
      <c r="AW201" s="15" t="s">
        <v>33</v>
      </c>
      <c r="AX201" s="15" t="s">
        <v>87</v>
      </c>
      <c r="AY201" s="282" t="s">
        <v>146</v>
      </c>
    </row>
    <row r="202" s="2" customFormat="1" ht="36" customHeight="1">
      <c r="A202" s="38"/>
      <c r="B202" s="39"/>
      <c r="C202" s="283" t="s">
        <v>287</v>
      </c>
      <c r="D202" s="283" t="s">
        <v>438</v>
      </c>
      <c r="E202" s="284" t="s">
        <v>931</v>
      </c>
      <c r="F202" s="285" t="s">
        <v>932</v>
      </c>
      <c r="G202" s="286" t="s">
        <v>152</v>
      </c>
      <c r="H202" s="287">
        <v>40.287999999999997</v>
      </c>
      <c r="I202" s="288"/>
      <c r="J202" s="289">
        <f>ROUND(I202*H202,2)</f>
        <v>0</v>
      </c>
      <c r="K202" s="290"/>
      <c r="L202" s="291"/>
      <c r="M202" s="292" t="s">
        <v>1</v>
      </c>
      <c r="N202" s="293" t="s">
        <v>45</v>
      </c>
      <c r="O202" s="91"/>
      <c r="P202" s="246">
        <f>O202*H202</f>
        <v>0</v>
      </c>
      <c r="Q202" s="246">
        <v>0.00040000000000000002</v>
      </c>
      <c r="R202" s="246">
        <f>Q202*H202</f>
        <v>0.0161152</v>
      </c>
      <c r="S202" s="246">
        <v>0</v>
      </c>
      <c r="T202" s="247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48" t="s">
        <v>195</v>
      </c>
      <c r="AT202" s="248" t="s">
        <v>438</v>
      </c>
      <c r="AU202" s="248" t="s">
        <v>154</v>
      </c>
      <c r="AY202" s="17" t="s">
        <v>146</v>
      </c>
      <c r="BE202" s="249">
        <f>IF(N202="základná",J202,0)</f>
        <v>0</v>
      </c>
      <c r="BF202" s="249">
        <f>IF(N202="znížená",J202,0)</f>
        <v>0</v>
      </c>
      <c r="BG202" s="249">
        <f>IF(N202="zákl. prenesená",J202,0)</f>
        <v>0</v>
      </c>
      <c r="BH202" s="249">
        <f>IF(N202="zníž. prenesená",J202,0)</f>
        <v>0</v>
      </c>
      <c r="BI202" s="249">
        <f>IF(N202="nulová",J202,0)</f>
        <v>0</v>
      </c>
      <c r="BJ202" s="17" t="s">
        <v>154</v>
      </c>
      <c r="BK202" s="249">
        <f>ROUND(I202*H202,2)</f>
        <v>0</v>
      </c>
      <c r="BL202" s="17" t="s">
        <v>153</v>
      </c>
      <c r="BM202" s="248" t="s">
        <v>933</v>
      </c>
    </row>
    <row r="203" s="14" customFormat="1">
      <c r="A203" s="14"/>
      <c r="B203" s="261"/>
      <c r="C203" s="262"/>
      <c r="D203" s="252" t="s">
        <v>163</v>
      </c>
      <c r="E203" s="262"/>
      <c r="F203" s="264" t="s">
        <v>934</v>
      </c>
      <c r="G203" s="262"/>
      <c r="H203" s="265">
        <v>40.287999999999997</v>
      </c>
      <c r="I203" s="266"/>
      <c r="J203" s="262"/>
      <c r="K203" s="262"/>
      <c r="L203" s="267"/>
      <c r="M203" s="268"/>
      <c r="N203" s="269"/>
      <c r="O203" s="269"/>
      <c r="P203" s="269"/>
      <c r="Q203" s="269"/>
      <c r="R203" s="269"/>
      <c r="S203" s="269"/>
      <c r="T203" s="27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71" t="s">
        <v>163</v>
      </c>
      <c r="AU203" s="271" t="s">
        <v>154</v>
      </c>
      <c r="AV203" s="14" t="s">
        <v>154</v>
      </c>
      <c r="AW203" s="14" t="s">
        <v>4</v>
      </c>
      <c r="AX203" s="14" t="s">
        <v>87</v>
      </c>
      <c r="AY203" s="271" t="s">
        <v>146</v>
      </c>
    </row>
    <row r="204" s="12" customFormat="1" ht="22.8" customHeight="1">
      <c r="A204" s="12"/>
      <c r="B204" s="220"/>
      <c r="C204" s="221"/>
      <c r="D204" s="222" t="s">
        <v>78</v>
      </c>
      <c r="E204" s="234" t="s">
        <v>159</v>
      </c>
      <c r="F204" s="234" t="s">
        <v>518</v>
      </c>
      <c r="G204" s="221"/>
      <c r="H204" s="221"/>
      <c r="I204" s="224"/>
      <c r="J204" s="235">
        <f>BK204</f>
        <v>0</v>
      </c>
      <c r="K204" s="221"/>
      <c r="L204" s="226"/>
      <c r="M204" s="227"/>
      <c r="N204" s="228"/>
      <c r="O204" s="228"/>
      <c r="P204" s="229">
        <f>SUM(P205:P206)</f>
        <v>0</v>
      </c>
      <c r="Q204" s="228"/>
      <c r="R204" s="229">
        <f>SUM(R205:R206)</f>
        <v>0.0089216</v>
      </c>
      <c r="S204" s="228"/>
      <c r="T204" s="230">
        <f>SUM(T205:T206)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31" t="s">
        <v>87</v>
      </c>
      <c r="AT204" s="232" t="s">
        <v>78</v>
      </c>
      <c r="AU204" s="232" t="s">
        <v>87</v>
      </c>
      <c r="AY204" s="231" t="s">
        <v>146</v>
      </c>
      <c r="BK204" s="233">
        <f>SUM(BK205:BK206)</f>
        <v>0</v>
      </c>
    </row>
    <row r="205" s="2" customFormat="1" ht="24" customHeight="1">
      <c r="A205" s="38"/>
      <c r="B205" s="39"/>
      <c r="C205" s="236" t="s">
        <v>292</v>
      </c>
      <c r="D205" s="236" t="s">
        <v>149</v>
      </c>
      <c r="E205" s="237" t="s">
        <v>935</v>
      </c>
      <c r="F205" s="238" t="s">
        <v>936</v>
      </c>
      <c r="G205" s="239" t="s">
        <v>198</v>
      </c>
      <c r="H205" s="240">
        <v>13.119999999999999</v>
      </c>
      <c r="I205" s="241"/>
      <c r="J205" s="242">
        <f>ROUND(I205*H205,2)</f>
        <v>0</v>
      </c>
      <c r="K205" s="243"/>
      <c r="L205" s="44"/>
      <c r="M205" s="244" t="s">
        <v>1</v>
      </c>
      <c r="N205" s="245" t="s">
        <v>45</v>
      </c>
      <c r="O205" s="91"/>
      <c r="P205" s="246">
        <f>O205*H205</f>
        <v>0</v>
      </c>
      <c r="Q205" s="246">
        <v>0.00068000000000000005</v>
      </c>
      <c r="R205" s="246">
        <f>Q205*H205</f>
        <v>0.0089216</v>
      </c>
      <c r="S205" s="246">
        <v>0</v>
      </c>
      <c r="T205" s="247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48" t="s">
        <v>153</v>
      </c>
      <c r="AT205" s="248" t="s">
        <v>149</v>
      </c>
      <c r="AU205" s="248" t="s">
        <v>154</v>
      </c>
      <c r="AY205" s="17" t="s">
        <v>146</v>
      </c>
      <c r="BE205" s="249">
        <f>IF(N205="základná",J205,0)</f>
        <v>0</v>
      </c>
      <c r="BF205" s="249">
        <f>IF(N205="znížená",J205,0)</f>
        <v>0</v>
      </c>
      <c r="BG205" s="249">
        <f>IF(N205="zákl. prenesená",J205,0)</f>
        <v>0</v>
      </c>
      <c r="BH205" s="249">
        <f>IF(N205="zníž. prenesená",J205,0)</f>
        <v>0</v>
      </c>
      <c r="BI205" s="249">
        <f>IF(N205="nulová",J205,0)</f>
        <v>0</v>
      </c>
      <c r="BJ205" s="17" t="s">
        <v>154</v>
      </c>
      <c r="BK205" s="249">
        <f>ROUND(I205*H205,2)</f>
        <v>0</v>
      </c>
      <c r="BL205" s="17" t="s">
        <v>153</v>
      </c>
      <c r="BM205" s="248" t="s">
        <v>937</v>
      </c>
    </row>
    <row r="206" s="14" customFormat="1">
      <c r="A206" s="14"/>
      <c r="B206" s="261"/>
      <c r="C206" s="262"/>
      <c r="D206" s="252" t="s">
        <v>163</v>
      </c>
      <c r="E206" s="263" t="s">
        <v>1</v>
      </c>
      <c r="F206" s="264" t="s">
        <v>938</v>
      </c>
      <c r="G206" s="262"/>
      <c r="H206" s="265">
        <v>13.119999999999999</v>
      </c>
      <c r="I206" s="266"/>
      <c r="J206" s="262"/>
      <c r="K206" s="262"/>
      <c r="L206" s="267"/>
      <c r="M206" s="268"/>
      <c r="N206" s="269"/>
      <c r="O206" s="269"/>
      <c r="P206" s="269"/>
      <c r="Q206" s="269"/>
      <c r="R206" s="269"/>
      <c r="S206" s="269"/>
      <c r="T206" s="27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71" t="s">
        <v>163</v>
      </c>
      <c r="AU206" s="271" t="s">
        <v>154</v>
      </c>
      <c r="AV206" s="14" t="s">
        <v>154</v>
      </c>
      <c r="AW206" s="14" t="s">
        <v>33</v>
      </c>
      <c r="AX206" s="14" t="s">
        <v>87</v>
      </c>
      <c r="AY206" s="271" t="s">
        <v>146</v>
      </c>
    </row>
    <row r="207" s="12" customFormat="1" ht="22.8" customHeight="1">
      <c r="A207" s="12"/>
      <c r="B207" s="220"/>
      <c r="C207" s="221"/>
      <c r="D207" s="222" t="s">
        <v>78</v>
      </c>
      <c r="E207" s="234" t="s">
        <v>182</v>
      </c>
      <c r="F207" s="234" t="s">
        <v>939</v>
      </c>
      <c r="G207" s="221"/>
      <c r="H207" s="221"/>
      <c r="I207" s="224"/>
      <c r="J207" s="235">
        <f>BK207</f>
        <v>0</v>
      </c>
      <c r="K207" s="221"/>
      <c r="L207" s="226"/>
      <c r="M207" s="227"/>
      <c r="N207" s="228"/>
      <c r="O207" s="228"/>
      <c r="P207" s="229">
        <f>SUM(P208:P212)</f>
        <v>0</v>
      </c>
      <c r="Q207" s="228"/>
      <c r="R207" s="229">
        <f>SUM(R208:R212)</f>
        <v>1.1300062500000001</v>
      </c>
      <c r="S207" s="228"/>
      <c r="T207" s="230">
        <f>SUM(T208:T212)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31" t="s">
        <v>87</v>
      </c>
      <c r="AT207" s="232" t="s">
        <v>78</v>
      </c>
      <c r="AU207" s="232" t="s">
        <v>87</v>
      </c>
      <c r="AY207" s="231" t="s">
        <v>146</v>
      </c>
      <c r="BK207" s="233">
        <f>SUM(BK208:BK212)</f>
        <v>0</v>
      </c>
    </row>
    <row r="208" s="2" customFormat="1" ht="36" customHeight="1">
      <c r="A208" s="38"/>
      <c r="B208" s="39"/>
      <c r="C208" s="236" t="s">
        <v>299</v>
      </c>
      <c r="D208" s="236" t="s">
        <v>149</v>
      </c>
      <c r="E208" s="237" t="s">
        <v>940</v>
      </c>
      <c r="F208" s="238" t="s">
        <v>941</v>
      </c>
      <c r="G208" s="239" t="s">
        <v>152</v>
      </c>
      <c r="H208" s="240">
        <v>5.625</v>
      </c>
      <c r="I208" s="241"/>
      <c r="J208" s="242">
        <f>ROUND(I208*H208,2)</f>
        <v>0</v>
      </c>
      <c r="K208" s="243"/>
      <c r="L208" s="44"/>
      <c r="M208" s="244" t="s">
        <v>1</v>
      </c>
      <c r="N208" s="245" t="s">
        <v>45</v>
      </c>
      <c r="O208" s="91"/>
      <c r="P208" s="246">
        <f>O208*H208</f>
        <v>0</v>
      </c>
      <c r="Q208" s="246">
        <v>0.098199999999999996</v>
      </c>
      <c r="R208" s="246">
        <f>Q208*H208</f>
        <v>0.55237499999999995</v>
      </c>
      <c r="S208" s="246">
        <v>0</v>
      </c>
      <c r="T208" s="247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48" t="s">
        <v>153</v>
      </c>
      <c r="AT208" s="248" t="s">
        <v>149</v>
      </c>
      <c r="AU208" s="248" t="s">
        <v>154</v>
      </c>
      <c r="AY208" s="17" t="s">
        <v>146</v>
      </c>
      <c r="BE208" s="249">
        <f>IF(N208="základná",J208,0)</f>
        <v>0</v>
      </c>
      <c r="BF208" s="249">
        <f>IF(N208="znížená",J208,0)</f>
        <v>0</v>
      </c>
      <c r="BG208" s="249">
        <f>IF(N208="zákl. prenesená",J208,0)</f>
        <v>0</v>
      </c>
      <c r="BH208" s="249">
        <f>IF(N208="zníž. prenesená",J208,0)</f>
        <v>0</v>
      </c>
      <c r="BI208" s="249">
        <f>IF(N208="nulová",J208,0)</f>
        <v>0</v>
      </c>
      <c r="BJ208" s="17" t="s">
        <v>154</v>
      </c>
      <c r="BK208" s="249">
        <f>ROUND(I208*H208,2)</f>
        <v>0</v>
      </c>
      <c r="BL208" s="17" t="s">
        <v>153</v>
      </c>
      <c r="BM208" s="248" t="s">
        <v>942</v>
      </c>
    </row>
    <row r="209" s="14" customFormat="1">
      <c r="A209" s="14"/>
      <c r="B209" s="261"/>
      <c r="C209" s="262"/>
      <c r="D209" s="252" t="s">
        <v>163</v>
      </c>
      <c r="E209" s="263" t="s">
        <v>1</v>
      </c>
      <c r="F209" s="264" t="s">
        <v>943</v>
      </c>
      <c r="G209" s="262"/>
      <c r="H209" s="265">
        <v>5.625</v>
      </c>
      <c r="I209" s="266"/>
      <c r="J209" s="262"/>
      <c r="K209" s="262"/>
      <c r="L209" s="267"/>
      <c r="M209" s="268"/>
      <c r="N209" s="269"/>
      <c r="O209" s="269"/>
      <c r="P209" s="269"/>
      <c r="Q209" s="269"/>
      <c r="R209" s="269"/>
      <c r="S209" s="269"/>
      <c r="T209" s="27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71" t="s">
        <v>163</v>
      </c>
      <c r="AU209" s="271" t="s">
        <v>154</v>
      </c>
      <c r="AV209" s="14" t="s">
        <v>154</v>
      </c>
      <c r="AW209" s="14" t="s">
        <v>33</v>
      </c>
      <c r="AX209" s="14" t="s">
        <v>79</v>
      </c>
      <c r="AY209" s="271" t="s">
        <v>146</v>
      </c>
    </row>
    <row r="210" s="15" customFormat="1">
      <c r="A210" s="15"/>
      <c r="B210" s="272"/>
      <c r="C210" s="273"/>
      <c r="D210" s="252" t="s">
        <v>163</v>
      </c>
      <c r="E210" s="274" t="s">
        <v>1</v>
      </c>
      <c r="F210" s="275" t="s">
        <v>178</v>
      </c>
      <c r="G210" s="273"/>
      <c r="H210" s="276">
        <v>5.625</v>
      </c>
      <c r="I210" s="277"/>
      <c r="J210" s="273"/>
      <c r="K210" s="273"/>
      <c r="L210" s="278"/>
      <c r="M210" s="279"/>
      <c r="N210" s="280"/>
      <c r="O210" s="280"/>
      <c r="P210" s="280"/>
      <c r="Q210" s="280"/>
      <c r="R210" s="280"/>
      <c r="S210" s="280"/>
      <c r="T210" s="281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82" t="s">
        <v>163</v>
      </c>
      <c r="AU210" s="282" t="s">
        <v>154</v>
      </c>
      <c r="AV210" s="15" t="s">
        <v>153</v>
      </c>
      <c r="AW210" s="15" t="s">
        <v>33</v>
      </c>
      <c r="AX210" s="15" t="s">
        <v>87</v>
      </c>
      <c r="AY210" s="282" t="s">
        <v>146</v>
      </c>
    </row>
    <row r="211" s="2" customFormat="1" ht="24" customHeight="1">
      <c r="A211" s="38"/>
      <c r="B211" s="39"/>
      <c r="C211" s="236" t="s">
        <v>304</v>
      </c>
      <c r="D211" s="236" t="s">
        <v>149</v>
      </c>
      <c r="E211" s="237" t="s">
        <v>944</v>
      </c>
      <c r="F211" s="238" t="s">
        <v>945</v>
      </c>
      <c r="G211" s="239" t="s">
        <v>152</v>
      </c>
      <c r="H211" s="240">
        <v>5.625</v>
      </c>
      <c r="I211" s="241"/>
      <c r="J211" s="242">
        <f>ROUND(I211*H211,2)</f>
        <v>0</v>
      </c>
      <c r="K211" s="243"/>
      <c r="L211" s="44"/>
      <c r="M211" s="244" t="s">
        <v>1</v>
      </c>
      <c r="N211" s="245" t="s">
        <v>45</v>
      </c>
      <c r="O211" s="91"/>
      <c r="P211" s="246">
        <f>O211*H211</f>
        <v>0</v>
      </c>
      <c r="Q211" s="246">
        <v>0.0060099999999999997</v>
      </c>
      <c r="R211" s="246">
        <f>Q211*H211</f>
        <v>0.033806249999999996</v>
      </c>
      <c r="S211" s="246">
        <v>0</v>
      </c>
      <c r="T211" s="247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48" t="s">
        <v>153</v>
      </c>
      <c r="AT211" s="248" t="s">
        <v>149</v>
      </c>
      <c r="AU211" s="248" t="s">
        <v>154</v>
      </c>
      <c r="AY211" s="17" t="s">
        <v>146</v>
      </c>
      <c r="BE211" s="249">
        <f>IF(N211="základná",J211,0)</f>
        <v>0</v>
      </c>
      <c r="BF211" s="249">
        <f>IF(N211="znížená",J211,0)</f>
        <v>0</v>
      </c>
      <c r="BG211" s="249">
        <f>IF(N211="zákl. prenesená",J211,0)</f>
        <v>0</v>
      </c>
      <c r="BH211" s="249">
        <f>IF(N211="zníž. prenesená",J211,0)</f>
        <v>0</v>
      </c>
      <c r="BI211" s="249">
        <f>IF(N211="nulová",J211,0)</f>
        <v>0</v>
      </c>
      <c r="BJ211" s="17" t="s">
        <v>154</v>
      </c>
      <c r="BK211" s="249">
        <f>ROUND(I211*H211,2)</f>
        <v>0</v>
      </c>
      <c r="BL211" s="17" t="s">
        <v>153</v>
      </c>
      <c r="BM211" s="248" t="s">
        <v>946</v>
      </c>
    </row>
    <row r="212" s="2" customFormat="1" ht="24" customHeight="1">
      <c r="A212" s="38"/>
      <c r="B212" s="39"/>
      <c r="C212" s="236" t="s">
        <v>308</v>
      </c>
      <c r="D212" s="236" t="s">
        <v>149</v>
      </c>
      <c r="E212" s="237" t="s">
        <v>947</v>
      </c>
      <c r="F212" s="238" t="s">
        <v>948</v>
      </c>
      <c r="G212" s="239" t="s">
        <v>152</v>
      </c>
      <c r="H212" s="240">
        <v>5.625</v>
      </c>
      <c r="I212" s="241"/>
      <c r="J212" s="242">
        <f>ROUND(I212*H212,2)</f>
        <v>0</v>
      </c>
      <c r="K212" s="243"/>
      <c r="L212" s="44"/>
      <c r="M212" s="244" t="s">
        <v>1</v>
      </c>
      <c r="N212" s="245" t="s">
        <v>45</v>
      </c>
      <c r="O212" s="91"/>
      <c r="P212" s="246">
        <f>O212*H212</f>
        <v>0</v>
      </c>
      <c r="Q212" s="246">
        <v>0.096680000000000002</v>
      </c>
      <c r="R212" s="246">
        <f>Q212*H212</f>
        <v>0.543825</v>
      </c>
      <c r="S212" s="246">
        <v>0</v>
      </c>
      <c r="T212" s="247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48" t="s">
        <v>153</v>
      </c>
      <c r="AT212" s="248" t="s">
        <v>149</v>
      </c>
      <c r="AU212" s="248" t="s">
        <v>154</v>
      </c>
      <c r="AY212" s="17" t="s">
        <v>146</v>
      </c>
      <c r="BE212" s="249">
        <f>IF(N212="základná",J212,0)</f>
        <v>0</v>
      </c>
      <c r="BF212" s="249">
        <f>IF(N212="znížená",J212,0)</f>
        <v>0</v>
      </c>
      <c r="BG212" s="249">
        <f>IF(N212="zákl. prenesená",J212,0)</f>
        <v>0</v>
      </c>
      <c r="BH212" s="249">
        <f>IF(N212="zníž. prenesená",J212,0)</f>
        <v>0</v>
      </c>
      <c r="BI212" s="249">
        <f>IF(N212="nulová",J212,0)</f>
        <v>0</v>
      </c>
      <c r="BJ212" s="17" t="s">
        <v>154</v>
      </c>
      <c r="BK212" s="249">
        <f>ROUND(I212*H212,2)</f>
        <v>0</v>
      </c>
      <c r="BL212" s="17" t="s">
        <v>153</v>
      </c>
      <c r="BM212" s="248" t="s">
        <v>949</v>
      </c>
    </row>
    <row r="213" s="12" customFormat="1" ht="22.8" customHeight="1">
      <c r="A213" s="12"/>
      <c r="B213" s="220"/>
      <c r="C213" s="221"/>
      <c r="D213" s="222" t="s">
        <v>78</v>
      </c>
      <c r="E213" s="234" t="s">
        <v>147</v>
      </c>
      <c r="F213" s="234" t="s">
        <v>148</v>
      </c>
      <c r="G213" s="221"/>
      <c r="H213" s="221"/>
      <c r="I213" s="224"/>
      <c r="J213" s="235">
        <f>BK213</f>
        <v>0</v>
      </c>
      <c r="K213" s="221"/>
      <c r="L213" s="226"/>
      <c r="M213" s="227"/>
      <c r="N213" s="228"/>
      <c r="O213" s="228"/>
      <c r="P213" s="229">
        <f>SUM(P214:P242)</f>
        <v>0</v>
      </c>
      <c r="Q213" s="228"/>
      <c r="R213" s="229">
        <f>SUM(R214:R242)</f>
        <v>3.8738003200000004</v>
      </c>
      <c r="S213" s="228"/>
      <c r="T213" s="230">
        <f>SUM(T214:T242)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31" t="s">
        <v>87</v>
      </c>
      <c r="AT213" s="232" t="s">
        <v>78</v>
      </c>
      <c r="AU213" s="232" t="s">
        <v>87</v>
      </c>
      <c r="AY213" s="231" t="s">
        <v>146</v>
      </c>
      <c r="BK213" s="233">
        <f>SUM(BK214:BK242)</f>
        <v>0</v>
      </c>
    </row>
    <row r="214" s="2" customFormat="1" ht="24" customHeight="1">
      <c r="A214" s="38"/>
      <c r="B214" s="39"/>
      <c r="C214" s="236" t="s">
        <v>314</v>
      </c>
      <c r="D214" s="236" t="s">
        <v>149</v>
      </c>
      <c r="E214" s="237" t="s">
        <v>950</v>
      </c>
      <c r="F214" s="238" t="s">
        <v>951</v>
      </c>
      <c r="G214" s="239" t="s">
        <v>152</v>
      </c>
      <c r="H214" s="240">
        <v>96.296000000000006</v>
      </c>
      <c r="I214" s="241"/>
      <c r="J214" s="242">
        <f>ROUND(I214*H214,2)</f>
        <v>0</v>
      </c>
      <c r="K214" s="243"/>
      <c r="L214" s="44"/>
      <c r="M214" s="244" t="s">
        <v>1</v>
      </c>
      <c r="N214" s="245" t="s">
        <v>45</v>
      </c>
      <c r="O214" s="91"/>
      <c r="P214" s="246">
        <f>O214*H214</f>
        <v>0</v>
      </c>
      <c r="Q214" s="246">
        <v>0</v>
      </c>
      <c r="R214" s="246">
        <f>Q214*H214</f>
        <v>0</v>
      </c>
      <c r="S214" s="246">
        <v>0</v>
      </c>
      <c r="T214" s="247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48" t="s">
        <v>153</v>
      </c>
      <c r="AT214" s="248" t="s">
        <v>149</v>
      </c>
      <c r="AU214" s="248" t="s">
        <v>154</v>
      </c>
      <c r="AY214" s="17" t="s">
        <v>146</v>
      </c>
      <c r="BE214" s="249">
        <f>IF(N214="základná",J214,0)</f>
        <v>0</v>
      </c>
      <c r="BF214" s="249">
        <f>IF(N214="znížená",J214,0)</f>
        <v>0</v>
      </c>
      <c r="BG214" s="249">
        <f>IF(N214="zákl. prenesená",J214,0)</f>
        <v>0</v>
      </c>
      <c r="BH214" s="249">
        <f>IF(N214="zníž. prenesená",J214,0)</f>
        <v>0</v>
      </c>
      <c r="BI214" s="249">
        <f>IF(N214="nulová",J214,0)</f>
        <v>0</v>
      </c>
      <c r="BJ214" s="17" t="s">
        <v>154</v>
      </c>
      <c r="BK214" s="249">
        <f>ROUND(I214*H214,2)</f>
        <v>0</v>
      </c>
      <c r="BL214" s="17" t="s">
        <v>153</v>
      </c>
      <c r="BM214" s="248" t="s">
        <v>952</v>
      </c>
    </row>
    <row r="215" s="13" customFormat="1">
      <c r="A215" s="13"/>
      <c r="B215" s="250"/>
      <c r="C215" s="251"/>
      <c r="D215" s="252" t="s">
        <v>163</v>
      </c>
      <c r="E215" s="253" t="s">
        <v>1</v>
      </c>
      <c r="F215" s="254" t="s">
        <v>953</v>
      </c>
      <c r="G215" s="251"/>
      <c r="H215" s="253" t="s">
        <v>1</v>
      </c>
      <c r="I215" s="255"/>
      <c r="J215" s="251"/>
      <c r="K215" s="251"/>
      <c r="L215" s="256"/>
      <c r="M215" s="257"/>
      <c r="N215" s="258"/>
      <c r="O215" s="258"/>
      <c r="P215" s="258"/>
      <c r="Q215" s="258"/>
      <c r="R215" s="258"/>
      <c r="S215" s="258"/>
      <c r="T215" s="259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60" t="s">
        <v>163</v>
      </c>
      <c r="AU215" s="260" t="s">
        <v>154</v>
      </c>
      <c r="AV215" s="13" t="s">
        <v>87</v>
      </c>
      <c r="AW215" s="13" t="s">
        <v>33</v>
      </c>
      <c r="AX215" s="13" t="s">
        <v>79</v>
      </c>
      <c r="AY215" s="260" t="s">
        <v>146</v>
      </c>
    </row>
    <row r="216" s="14" customFormat="1">
      <c r="A216" s="14"/>
      <c r="B216" s="261"/>
      <c r="C216" s="262"/>
      <c r="D216" s="252" t="s">
        <v>163</v>
      </c>
      <c r="E216" s="263" t="s">
        <v>1</v>
      </c>
      <c r="F216" s="264" t="s">
        <v>954</v>
      </c>
      <c r="G216" s="262"/>
      <c r="H216" s="265">
        <v>4.9199999999999999</v>
      </c>
      <c r="I216" s="266"/>
      <c r="J216" s="262"/>
      <c r="K216" s="262"/>
      <c r="L216" s="267"/>
      <c r="M216" s="268"/>
      <c r="N216" s="269"/>
      <c r="O216" s="269"/>
      <c r="P216" s="269"/>
      <c r="Q216" s="269"/>
      <c r="R216" s="269"/>
      <c r="S216" s="269"/>
      <c r="T216" s="27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71" t="s">
        <v>163</v>
      </c>
      <c r="AU216" s="271" t="s">
        <v>154</v>
      </c>
      <c r="AV216" s="14" t="s">
        <v>154</v>
      </c>
      <c r="AW216" s="14" t="s">
        <v>33</v>
      </c>
      <c r="AX216" s="14" t="s">
        <v>79</v>
      </c>
      <c r="AY216" s="271" t="s">
        <v>146</v>
      </c>
    </row>
    <row r="217" s="13" customFormat="1">
      <c r="A217" s="13"/>
      <c r="B217" s="250"/>
      <c r="C217" s="251"/>
      <c r="D217" s="252" t="s">
        <v>163</v>
      </c>
      <c r="E217" s="253" t="s">
        <v>1</v>
      </c>
      <c r="F217" s="254" t="s">
        <v>955</v>
      </c>
      <c r="G217" s="251"/>
      <c r="H217" s="253" t="s">
        <v>1</v>
      </c>
      <c r="I217" s="255"/>
      <c r="J217" s="251"/>
      <c r="K217" s="251"/>
      <c r="L217" s="256"/>
      <c r="M217" s="257"/>
      <c r="N217" s="258"/>
      <c r="O217" s="258"/>
      <c r="P217" s="258"/>
      <c r="Q217" s="258"/>
      <c r="R217" s="258"/>
      <c r="S217" s="258"/>
      <c r="T217" s="259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60" t="s">
        <v>163</v>
      </c>
      <c r="AU217" s="260" t="s">
        <v>154</v>
      </c>
      <c r="AV217" s="13" t="s">
        <v>87</v>
      </c>
      <c r="AW217" s="13" t="s">
        <v>33</v>
      </c>
      <c r="AX217" s="13" t="s">
        <v>79</v>
      </c>
      <c r="AY217" s="260" t="s">
        <v>146</v>
      </c>
    </row>
    <row r="218" s="14" customFormat="1">
      <c r="A218" s="14"/>
      <c r="B218" s="261"/>
      <c r="C218" s="262"/>
      <c r="D218" s="252" t="s">
        <v>163</v>
      </c>
      <c r="E218" s="263" t="s">
        <v>1</v>
      </c>
      <c r="F218" s="264" t="s">
        <v>956</v>
      </c>
      <c r="G218" s="262"/>
      <c r="H218" s="265">
        <v>27.937999999999999</v>
      </c>
      <c r="I218" s="266"/>
      <c r="J218" s="262"/>
      <c r="K218" s="262"/>
      <c r="L218" s="267"/>
      <c r="M218" s="268"/>
      <c r="N218" s="269"/>
      <c r="O218" s="269"/>
      <c r="P218" s="269"/>
      <c r="Q218" s="269"/>
      <c r="R218" s="269"/>
      <c r="S218" s="269"/>
      <c r="T218" s="27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71" t="s">
        <v>163</v>
      </c>
      <c r="AU218" s="271" t="s">
        <v>154</v>
      </c>
      <c r="AV218" s="14" t="s">
        <v>154</v>
      </c>
      <c r="AW218" s="14" t="s">
        <v>33</v>
      </c>
      <c r="AX218" s="14" t="s">
        <v>79</v>
      </c>
      <c r="AY218" s="271" t="s">
        <v>146</v>
      </c>
    </row>
    <row r="219" s="14" customFormat="1">
      <c r="A219" s="14"/>
      <c r="B219" s="261"/>
      <c r="C219" s="262"/>
      <c r="D219" s="252" t="s">
        <v>163</v>
      </c>
      <c r="E219" s="263" t="s">
        <v>1</v>
      </c>
      <c r="F219" s="264" t="s">
        <v>957</v>
      </c>
      <c r="G219" s="262"/>
      <c r="H219" s="265">
        <v>46.563000000000002</v>
      </c>
      <c r="I219" s="266"/>
      <c r="J219" s="262"/>
      <c r="K219" s="262"/>
      <c r="L219" s="267"/>
      <c r="M219" s="268"/>
      <c r="N219" s="269"/>
      <c r="O219" s="269"/>
      <c r="P219" s="269"/>
      <c r="Q219" s="269"/>
      <c r="R219" s="269"/>
      <c r="S219" s="269"/>
      <c r="T219" s="27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71" t="s">
        <v>163</v>
      </c>
      <c r="AU219" s="271" t="s">
        <v>154</v>
      </c>
      <c r="AV219" s="14" t="s">
        <v>154</v>
      </c>
      <c r="AW219" s="14" t="s">
        <v>33</v>
      </c>
      <c r="AX219" s="14" t="s">
        <v>79</v>
      </c>
      <c r="AY219" s="271" t="s">
        <v>146</v>
      </c>
    </row>
    <row r="220" s="14" customFormat="1">
      <c r="A220" s="14"/>
      <c r="B220" s="261"/>
      <c r="C220" s="262"/>
      <c r="D220" s="252" t="s">
        <v>163</v>
      </c>
      <c r="E220" s="263" t="s">
        <v>1</v>
      </c>
      <c r="F220" s="264" t="s">
        <v>958</v>
      </c>
      <c r="G220" s="262"/>
      <c r="H220" s="265">
        <v>16.875</v>
      </c>
      <c r="I220" s="266"/>
      <c r="J220" s="262"/>
      <c r="K220" s="262"/>
      <c r="L220" s="267"/>
      <c r="M220" s="268"/>
      <c r="N220" s="269"/>
      <c r="O220" s="269"/>
      <c r="P220" s="269"/>
      <c r="Q220" s="269"/>
      <c r="R220" s="269"/>
      <c r="S220" s="269"/>
      <c r="T220" s="27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71" t="s">
        <v>163</v>
      </c>
      <c r="AU220" s="271" t="s">
        <v>154</v>
      </c>
      <c r="AV220" s="14" t="s">
        <v>154</v>
      </c>
      <c r="AW220" s="14" t="s">
        <v>33</v>
      </c>
      <c r="AX220" s="14" t="s">
        <v>79</v>
      </c>
      <c r="AY220" s="271" t="s">
        <v>146</v>
      </c>
    </row>
    <row r="221" s="15" customFormat="1">
      <c r="A221" s="15"/>
      <c r="B221" s="272"/>
      <c r="C221" s="273"/>
      <c r="D221" s="252" t="s">
        <v>163</v>
      </c>
      <c r="E221" s="274" t="s">
        <v>1</v>
      </c>
      <c r="F221" s="275" t="s">
        <v>178</v>
      </c>
      <c r="G221" s="273"/>
      <c r="H221" s="276">
        <v>96.296000000000006</v>
      </c>
      <c r="I221" s="277"/>
      <c r="J221" s="273"/>
      <c r="K221" s="273"/>
      <c r="L221" s="278"/>
      <c r="M221" s="279"/>
      <c r="N221" s="280"/>
      <c r="O221" s="280"/>
      <c r="P221" s="280"/>
      <c r="Q221" s="280"/>
      <c r="R221" s="280"/>
      <c r="S221" s="280"/>
      <c r="T221" s="281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82" t="s">
        <v>163</v>
      </c>
      <c r="AU221" s="282" t="s">
        <v>154</v>
      </c>
      <c r="AV221" s="15" t="s">
        <v>153</v>
      </c>
      <c r="AW221" s="15" t="s">
        <v>33</v>
      </c>
      <c r="AX221" s="15" t="s">
        <v>87</v>
      </c>
      <c r="AY221" s="282" t="s">
        <v>146</v>
      </c>
    </row>
    <row r="222" s="2" customFormat="1" ht="24" customHeight="1">
      <c r="A222" s="38"/>
      <c r="B222" s="39"/>
      <c r="C222" s="236" t="s">
        <v>319</v>
      </c>
      <c r="D222" s="236" t="s">
        <v>149</v>
      </c>
      <c r="E222" s="237" t="s">
        <v>959</v>
      </c>
      <c r="F222" s="238" t="s">
        <v>960</v>
      </c>
      <c r="G222" s="239" t="s">
        <v>152</v>
      </c>
      <c r="H222" s="240">
        <v>91.376000000000005</v>
      </c>
      <c r="I222" s="241"/>
      <c r="J222" s="242">
        <f>ROUND(I222*H222,2)</f>
        <v>0</v>
      </c>
      <c r="K222" s="243"/>
      <c r="L222" s="44"/>
      <c r="M222" s="244" t="s">
        <v>1</v>
      </c>
      <c r="N222" s="245" t="s">
        <v>45</v>
      </c>
      <c r="O222" s="91"/>
      <c r="P222" s="246">
        <f>O222*H222</f>
        <v>0</v>
      </c>
      <c r="Q222" s="246">
        <v>0.026780000000000002</v>
      </c>
      <c r="R222" s="246">
        <f>Q222*H222</f>
        <v>2.4470492800000003</v>
      </c>
      <c r="S222" s="246">
        <v>0</v>
      </c>
      <c r="T222" s="247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48" t="s">
        <v>153</v>
      </c>
      <c r="AT222" s="248" t="s">
        <v>149</v>
      </c>
      <c r="AU222" s="248" t="s">
        <v>154</v>
      </c>
      <c r="AY222" s="17" t="s">
        <v>146</v>
      </c>
      <c r="BE222" s="249">
        <f>IF(N222="základná",J222,0)</f>
        <v>0</v>
      </c>
      <c r="BF222" s="249">
        <f>IF(N222="znížená",J222,0)</f>
        <v>0</v>
      </c>
      <c r="BG222" s="249">
        <f>IF(N222="zákl. prenesená",J222,0)</f>
        <v>0</v>
      </c>
      <c r="BH222" s="249">
        <f>IF(N222="zníž. prenesená",J222,0)</f>
        <v>0</v>
      </c>
      <c r="BI222" s="249">
        <f>IF(N222="nulová",J222,0)</f>
        <v>0</v>
      </c>
      <c r="BJ222" s="17" t="s">
        <v>154</v>
      </c>
      <c r="BK222" s="249">
        <f>ROUND(I222*H222,2)</f>
        <v>0</v>
      </c>
      <c r="BL222" s="17" t="s">
        <v>153</v>
      </c>
      <c r="BM222" s="248" t="s">
        <v>961</v>
      </c>
    </row>
    <row r="223" s="13" customFormat="1">
      <c r="A223" s="13"/>
      <c r="B223" s="250"/>
      <c r="C223" s="251"/>
      <c r="D223" s="252" t="s">
        <v>163</v>
      </c>
      <c r="E223" s="253" t="s">
        <v>1</v>
      </c>
      <c r="F223" s="254" t="s">
        <v>955</v>
      </c>
      <c r="G223" s="251"/>
      <c r="H223" s="253" t="s">
        <v>1</v>
      </c>
      <c r="I223" s="255"/>
      <c r="J223" s="251"/>
      <c r="K223" s="251"/>
      <c r="L223" s="256"/>
      <c r="M223" s="257"/>
      <c r="N223" s="258"/>
      <c r="O223" s="258"/>
      <c r="P223" s="258"/>
      <c r="Q223" s="258"/>
      <c r="R223" s="258"/>
      <c r="S223" s="258"/>
      <c r="T223" s="259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60" t="s">
        <v>163</v>
      </c>
      <c r="AU223" s="260" t="s">
        <v>154</v>
      </c>
      <c r="AV223" s="13" t="s">
        <v>87</v>
      </c>
      <c r="AW223" s="13" t="s">
        <v>33</v>
      </c>
      <c r="AX223" s="13" t="s">
        <v>79</v>
      </c>
      <c r="AY223" s="260" t="s">
        <v>146</v>
      </c>
    </row>
    <row r="224" s="14" customFormat="1">
      <c r="A224" s="14"/>
      <c r="B224" s="261"/>
      <c r="C224" s="262"/>
      <c r="D224" s="252" t="s">
        <v>163</v>
      </c>
      <c r="E224" s="263" t="s">
        <v>1</v>
      </c>
      <c r="F224" s="264" t="s">
        <v>956</v>
      </c>
      <c r="G224" s="262"/>
      <c r="H224" s="265">
        <v>27.937999999999999</v>
      </c>
      <c r="I224" s="266"/>
      <c r="J224" s="262"/>
      <c r="K224" s="262"/>
      <c r="L224" s="267"/>
      <c r="M224" s="268"/>
      <c r="N224" s="269"/>
      <c r="O224" s="269"/>
      <c r="P224" s="269"/>
      <c r="Q224" s="269"/>
      <c r="R224" s="269"/>
      <c r="S224" s="269"/>
      <c r="T224" s="27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71" t="s">
        <v>163</v>
      </c>
      <c r="AU224" s="271" t="s">
        <v>154</v>
      </c>
      <c r="AV224" s="14" t="s">
        <v>154</v>
      </c>
      <c r="AW224" s="14" t="s">
        <v>33</v>
      </c>
      <c r="AX224" s="14" t="s">
        <v>79</v>
      </c>
      <c r="AY224" s="271" t="s">
        <v>146</v>
      </c>
    </row>
    <row r="225" s="14" customFormat="1">
      <c r="A225" s="14"/>
      <c r="B225" s="261"/>
      <c r="C225" s="262"/>
      <c r="D225" s="252" t="s">
        <v>163</v>
      </c>
      <c r="E225" s="263" t="s">
        <v>1</v>
      </c>
      <c r="F225" s="264" t="s">
        <v>957</v>
      </c>
      <c r="G225" s="262"/>
      <c r="H225" s="265">
        <v>46.563000000000002</v>
      </c>
      <c r="I225" s="266"/>
      <c r="J225" s="262"/>
      <c r="K225" s="262"/>
      <c r="L225" s="267"/>
      <c r="M225" s="268"/>
      <c r="N225" s="269"/>
      <c r="O225" s="269"/>
      <c r="P225" s="269"/>
      <c r="Q225" s="269"/>
      <c r="R225" s="269"/>
      <c r="S225" s="269"/>
      <c r="T225" s="27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71" t="s">
        <v>163</v>
      </c>
      <c r="AU225" s="271" t="s">
        <v>154</v>
      </c>
      <c r="AV225" s="14" t="s">
        <v>154</v>
      </c>
      <c r="AW225" s="14" t="s">
        <v>33</v>
      </c>
      <c r="AX225" s="14" t="s">
        <v>79</v>
      </c>
      <c r="AY225" s="271" t="s">
        <v>146</v>
      </c>
    </row>
    <row r="226" s="14" customFormat="1">
      <c r="A226" s="14"/>
      <c r="B226" s="261"/>
      <c r="C226" s="262"/>
      <c r="D226" s="252" t="s">
        <v>163</v>
      </c>
      <c r="E226" s="263" t="s">
        <v>1</v>
      </c>
      <c r="F226" s="264" t="s">
        <v>958</v>
      </c>
      <c r="G226" s="262"/>
      <c r="H226" s="265">
        <v>16.875</v>
      </c>
      <c r="I226" s="266"/>
      <c r="J226" s="262"/>
      <c r="K226" s="262"/>
      <c r="L226" s="267"/>
      <c r="M226" s="268"/>
      <c r="N226" s="269"/>
      <c r="O226" s="269"/>
      <c r="P226" s="269"/>
      <c r="Q226" s="269"/>
      <c r="R226" s="269"/>
      <c r="S226" s="269"/>
      <c r="T226" s="27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71" t="s">
        <v>163</v>
      </c>
      <c r="AU226" s="271" t="s">
        <v>154</v>
      </c>
      <c r="AV226" s="14" t="s">
        <v>154</v>
      </c>
      <c r="AW226" s="14" t="s">
        <v>33</v>
      </c>
      <c r="AX226" s="14" t="s">
        <v>79</v>
      </c>
      <c r="AY226" s="271" t="s">
        <v>146</v>
      </c>
    </row>
    <row r="227" s="15" customFormat="1">
      <c r="A227" s="15"/>
      <c r="B227" s="272"/>
      <c r="C227" s="273"/>
      <c r="D227" s="252" t="s">
        <v>163</v>
      </c>
      <c r="E227" s="274" t="s">
        <v>1</v>
      </c>
      <c r="F227" s="275" t="s">
        <v>178</v>
      </c>
      <c r="G227" s="273"/>
      <c r="H227" s="276">
        <v>91.376000000000005</v>
      </c>
      <c r="I227" s="277"/>
      <c r="J227" s="273"/>
      <c r="K227" s="273"/>
      <c r="L227" s="278"/>
      <c r="M227" s="279"/>
      <c r="N227" s="280"/>
      <c r="O227" s="280"/>
      <c r="P227" s="280"/>
      <c r="Q227" s="280"/>
      <c r="R227" s="280"/>
      <c r="S227" s="280"/>
      <c r="T227" s="281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82" t="s">
        <v>163</v>
      </c>
      <c r="AU227" s="282" t="s">
        <v>154</v>
      </c>
      <c r="AV227" s="15" t="s">
        <v>153</v>
      </c>
      <c r="AW227" s="15" t="s">
        <v>33</v>
      </c>
      <c r="AX227" s="15" t="s">
        <v>87</v>
      </c>
      <c r="AY227" s="282" t="s">
        <v>146</v>
      </c>
    </row>
    <row r="228" s="2" customFormat="1" ht="24" customHeight="1">
      <c r="A228" s="38"/>
      <c r="B228" s="39"/>
      <c r="C228" s="236" t="s">
        <v>331</v>
      </c>
      <c r="D228" s="236" t="s">
        <v>149</v>
      </c>
      <c r="E228" s="237" t="s">
        <v>962</v>
      </c>
      <c r="F228" s="238" t="s">
        <v>963</v>
      </c>
      <c r="G228" s="239" t="s">
        <v>152</v>
      </c>
      <c r="H228" s="240">
        <v>4.9199999999999999</v>
      </c>
      <c r="I228" s="241"/>
      <c r="J228" s="242">
        <f>ROUND(I228*H228,2)</f>
        <v>0</v>
      </c>
      <c r="K228" s="243"/>
      <c r="L228" s="44"/>
      <c r="M228" s="244" t="s">
        <v>1</v>
      </c>
      <c r="N228" s="245" t="s">
        <v>45</v>
      </c>
      <c r="O228" s="91"/>
      <c r="P228" s="246">
        <f>O228*H228</f>
        <v>0</v>
      </c>
      <c r="Q228" s="246">
        <v>0.0052500000000000003</v>
      </c>
      <c r="R228" s="246">
        <f>Q228*H228</f>
        <v>0.025830000000000002</v>
      </c>
      <c r="S228" s="246">
        <v>0</v>
      </c>
      <c r="T228" s="247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48" t="s">
        <v>153</v>
      </c>
      <c r="AT228" s="248" t="s">
        <v>149</v>
      </c>
      <c r="AU228" s="248" t="s">
        <v>154</v>
      </c>
      <c r="AY228" s="17" t="s">
        <v>146</v>
      </c>
      <c r="BE228" s="249">
        <f>IF(N228="základná",J228,0)</f>
        <v>0</v>
      </c>
      <c r="BF228" s="249">
        <f>IF(N228="znížená",J228,0)</f>
        <v>0</v>
      </c>
      <c r="BG228" s="249">
        <f>IF(N228="zákl. prenesená",J228,0)</f>
        <v>0</v>
      </c>
      <c r="BH228" s="249">
        <f>IF(N228="zníž. prenesená",J228,0)</f>
        <v>0</v>
      </c>
      <c r="BI228" s="249">
        <f>IF(N228="nulová",J228,0)</f>
        <v>0</v>
      </c>
      <c r="BJ228" s="17" t="s">
        <v>154</v>
      </c>
      <c r="BK228" s="249">
        <f>ROUND(I228*H228,2)</f>
        <v>0</v>
      </c>
      <c r="BL228" s="17" t="s">
        <v>153</v>
      </c>
      <c r="BM228" s="248" t="s">
        <v>964</v>
      </c>
    </row>
    <row r="229" s="13" customFormat="1">
      <c r="A229" s="13"/>
      <c r="B229" s="250"/>
      <c r="C229" s="251"/>
      <c r="D229" s="252" t="s">
        <v>163</v>
      </c>
      <c r="E229" s="253" t="s">
        <v>1</v>
      </c>
      <c r="F229" s="254" t="s">
        <v>953</v>
      </c>
      <c r="G229" s="251"/>
      <c r="H229" s="253" t="s">
        <v>1</v>
      </c>
      <c r="I229" s="255"/>
      <c r="J229" s="251"/>
      <c r="K229" s="251"/>
      <c r="L229" s="256"/>
      <c r="M229" s="257"/>
      <c r="N229" s="258"/>
      <c r="O229" s="258"/>
      <c r="P229" s="258"/>
      <c r="Q229" s="258"/>
      <c r="R229" s="258"/>
      <c r="S229" s="258"/>
      <c r="T229" s="25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60" t="s">
        <v>163</v>
      </c>
      <c r="AU229" s="260" t="s">
        <v>154</v>
      </c>
      <c r="AV229" s="13" t="s">
        <v>87</v>
      </c>
      <c r="AW229" s="13" t="s">
        <v>33</v>
      </c>
      <c r="AX229" s="13" t="s">
        <v>79</v>
      </c>
      <c r="AY229" s="260" t="s">
        <v>146</v>
      </c>
    </row>
    <row r="230" s="14" customFormat="1">
      <c r="A230" s="14"/>
      <c r="B230" s="261"/>
      <c r="C230" s="262"/>
      <c r="D230" s="252" t="s">
        <v>163</v>
      </c>
      <c r="E230" s="263" t="s">
        <v>1</v>
      </c>
      <c r="F230" s="264" t="s">
        <v>954</v>
      </c>
      <c r="G230" s="262"/>
      <c r="H230" s="265">
        <v>4.9199999999999999</v>
      </c>
      <c r="I230" s="266"/>
      <c r="J230" s="262"/>
      <c r="K230" s="262"/>
      <c r="L230" s="267"/>
      <c r="M230" s="268"/>
      <c r="N230" s="269"/>
      <c r="O230" s="269"/>
      <c r="P230" s="269"/>
      <c r="Q230" s="269"/>
      <c r="R230" s="269"/>
      <c r="S230" s="269"/>
      <c r="T230" s="27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71" t="s">
        <v>163</v>
      </c>
      <c r="AU230" s="271" t="s">
        <v>154</v>
      </c>
      <c r="AV230" s="14" t="s">
        <v>154</v>
      </c>
      <c r="AW230" s="14" t="s">
        <v>33</v>
      </c>
      <c r="AX230" s="14" t="s">
        <v>87</v>
      </c>
      <c r="AY230" s="271" t="s">
        <v>146</v>
      </c>
    </row>
    <row r="231" s="2" customFormat="1" ht="24" customHeight="1">
      <c r="A231" s="38"/>
      <c r="B231" s="39"/>
      <c r="C231" s="236" t="s">
        <v>338</v>
      </c>
      <c r="D231" s="236" t="s">
        <v>149</v>
      </c>
      <c r="E231" s="237" t="s">
        <v>965</v>
      </c>
      <c r="F231" s="238" t="s">
        <v>966</v>
      </c>
      <c r="G231" s="239" t="s">
        <v>152</v>
      </c>
      <c r="H231" s="240">
        <v>4.9199999999999999</v>
      </c>
      <c r="I231" s="241"/>
      <c r="J231" s="242">
        <f>ROUND(I231*H231,2)</f>
        <v>0</v>
      </c>
      <c r="K231" s="243"/>
      <c r="L231" s="44"/>
      <c r="M231" s="244" t="s">
        <v>1</v>
      </c>
      <c r="N231" s="245" t="s">
        <v>45</v>
      </c>
      <c r="O231" s="91"/>
      <c r="P231" s="246">
        <f>O231*H231</f>
        <v>0</v>
      </c>
      <c r="Q231" s="246">
        <v>0.02205</v>
      </c>
      <c r="R231" s="246">
        <f>Q231*H231</f>
        <v>0.108486</v>
      </c>
      <c r="S231" s="246">
        <v>0</v>
      </c>
      <c r="T231" s="247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48" t="s">
        <v>153</v>
      </c>
      <c r="AT231" s="248" t="s">
        <v>149</v>
      </c>
      <c r="AU231" s="248" t="s">
        <v>154</v>
      </c>
      <c r="AY231" s="17" t="s">
        <v>146</v>
      </c>
      <c r="BE231" s="249">
        <f>IF(N231="základná",J231,0)</f>
        <v>0</v>
      </c>
      <c r="BF231" s="249">
        <f>IF(N231="znížená",J231,0)</f>
        <v>0</v>
      </c>
      <c r="BG231" s="249">
        <f>IF(N231="zákl. prenesená",J231,0)</f>
        <v>0</v>
      </c>
      <c r="BH231" s="249">
        <f>IF(N231="zníž. prenesená",J231,0)</f>
        <v>0</v>
      </c>
      <c r="BI231" s="249">
        <f>IF(N231="nulová",J231,0)</f>
        <v>0</v>
      </c>
      <c r="BJ231" s="17" t="s">
        <v>154</v>
      </c>
      <c r="BK231" s="249">
        <f>ROUND(I231*H231,2)</f>
        <v>0</v>
      </c>
      <c r="BL231" s="17" t="s">
        <v>153</v>
      </c>
      <c r="BM231" s="248" t="s">
        <v>967</v>
      </c>
    </row>
    <row r="232" s="13" customFormat="1">
      <c r="A232" s="13"/>
      <c r="B232" s="250"/>
      <c r="C232" s="251"/>
      <c r="D232" s="252" t="s">
        <v>163</v>
      </c>
      <c r="E232" s="253" t="s">
        <v>1</v>
      </c>
      <c r="F232" s="254" t="s">
        <v>953</v>
      </c>
      <c r="G232" s="251"/>
      <c r="H232" s="253" t="s">
        <v>1</v>
      </c>
      <c r="I232" s="255"/>
      <c r="J232" s="251"/>
      <c r="K232" s="251"/>
      <c r="L232" s="256"/>
      <c r="M232" s="257"/>
      <c r="N232" s="258"/>
      <c r="O232" s="258"/>
      <c r="P232" s="258"/>
      <c r="Q232" s="258"/>
      <c r="R232" s="258"/>
      <c r="S232" s="258"/>
      <c r="T232" s="259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60" t="s">
        <v>163</v>
      </c>
      <c r="AU232" s="260" t="s">
        <v>154</v>
      </c>
      <c r="AV232" s="13" t="s">
        <v>87</v>
      </c>
      <c r="AW232" s="13" t="s">
        <v>33</v>
      </c>
      <c r="AX232" s="13" t="s">
        <v>79</v>
      </c>
      <c r="AY232" s="260" t="s">
        <v>146</v>
      </c>
    </row>
    <row r="233" s="14" customFormat="1">
      <c r="A233" s="14"/>
      <c r="B233" s="261"/>
      <c r="C233" s="262"/>
      <c r="D233" s="252" t="s">
        <v>163</v>
      </c>
      <c r="E233" s="263" t="s">
        <v>1</v>
      </c>
      <c r="F233" s="264" t="s">
        <v>954</v>
      </c>
      <c r="G233" s="262"/>
      <c r="H233" s="265">
        <v>4.9199999999999999</v>
      </c>
      <c r="I233" s="266"/>
      <c r="J233" s="262"/>
      <c r="K233" s="262"/>
      <c r="L233" s="267"/>
      <c r="M233" s="268"/>
      <c r="N233" s="269"/>
      <c r="O233" s="269"/>
      <c r="P233" s="269"/>
      <c r="Q233" s="269"/>
      <c r="R233" s="269"/>
      <c r="S233" s="269"/>
      <c r="T233" s="27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71" t="s">
        <v>163</v>
      </c>
      <c r="AU233" s="271" t="s">
        <v>154</v>
      </c>
      <c r="AV233" s="14" t="s">
        <v>154</v>
      </c>
      <c r="AW233" s="14" t="s">
        <v>33</v>
      </c>
      <c r="AX233" s="14" t="s">
        <v>87</v>
      </c>
      <c r="AY233" s="271" t="s">
        <v>146</v>
      </c>
    </row>
    <row r="234" s="2" customFormat="1" ht="24" customHeight="1">
      <c r="A234" s="38"/>
      <c r="B234" s="39"/>
      <c r="C234" s="236" t="s">
        <v>352</v>
      </c>
      <c r="D234" s="236" t="s">
        <v>149</v>
      </c>
      <c r="E234" s="237" t="s">
        <v>968</v>
      </c>
      <c r="F234" s="238" t="s">
        <v>969</v>
      </c>
      <c r="G234" s="239" t="s">
        <v>152</v>
      </c>
      <c r="H234" s="240">
        <v>4.9199999999999999</v>
      </c>
      <c r="I234" s="241"/>
      <c r="J234" s="242">
        <f>ROUND(I234*H234,2)</f>
        <v>0</v>
      </c>
      <c r="K234" s="243"/>
      <c r="L234" s="44"/>
      <c r="M234" s="244" t="s">
        <v>1</v>
      </c>
      <c r="N234" s="245" t="s">
        <v>45</v>
      </c>
      <c r="O234" s="91"/>
      <c r="P234" s="246">
        <f>O234*H234</f>
        <v>0</v>
      </c>
      <c r="Q234" s="246">
        <v>0.0047200000000000002</v>
      </c>
      <c r="R234" s="246">
        <f>Q234*H234</f>
        <v>0.023222400000000001</v>
      </c>
      <c r="S234" s="246">
        <v>0</v>
      </c>
      <c r="T234" s="247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48" t="s">
        <v>153</v>
      </c>
      <c r="AT234" s="248" t="s">
        <v>149</v>
      </c>
      <c r="AU234" s="248" t="s">
        <v>154</v>
      </c>
      <c r="AY234" s="17" t="s">
        <v>146</v>
      </c>
      <c r="BE234" s="249">
        <f>IF(N234="základná",J234,0)</f>
        <v>0</v>
      </c>
      <c r="BF234" s="249">
        <f>IF(N234="znížená",J234,0)</f>
        <v>0</v>
      </c>
      <c r="BG234" s="249">
        <f>IF(N234="zákl. prenesená",J234,0)</f>
        <v>0</v>
      </c>
      <c r="BH234" s="249">
        <f>IF(N234="zníž. prenesená",J234,0)</f>
        <v>0</v>
      </c>
      <c r="BI234" s="249">
        <f>IF(N234="nulová",J234,0)</f>
        <v>0</v>
      </c>
      <c r="BJ234" s="17" t="s">
        <v>154</v>
      </c>
      <c r="BK234" s="249">
        <f>ROUND(I234*H234,2)</f>
        <v>0</v>
      </c>
      <c r="BL234" s="17" t="s">
        <v>153</v>
      </c>
      <c r="BM234" s="248" t="s">
        <v>970</v>
      </c>
    </row>
    <row r="235" s="13" customFormat="1">
      <c r="A235" s="13"/>
      <c r="B235" s="250"/>
      <c r="C235" s="251"/>
      <c r="D235" s="252" t="s">
        <v>163</v>
      </c>
      <c r="E235" s="253" t="s">
        <v>1</v>
      </c>
      <c r="F235" s="254" t="s">
        <v>953</v>
      </c>
      <c r="G235" s="251"/>
      <c r="H235" s="253" t="s">
        <v>1</v>
      </c>
      <c r="I235" s="255"/>
      <c r="J235" s="251"/>
      <c r="K235" s="251"/>
      <c r="L235" s="256"/>
      <c r="M235" s="257"/>
      <c r="N235" s="258"/>
      <c r="O235" s="258"/>
      <c r="P235" s="258"/>
      <c r="Q235" s="258"/>
      <c r="R235" s="258"/>
      <c r="S235" s="258"/>
      <c r="T235" s="259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60" t="s">
        <v>163</v>
      </c>
      <c r="AU235" s="260" t="s">
        <v>154</v>
      </c>
      <c r="AV235" s="13" t="s">
        <v>87</v>
      </c>
      <c r="AW235" s="13" t="s">
        <v>33</v>
      </c>
      <c r="AX235" s="13" t="s">
        <v>79</v>
      </c>
      <c r="AY235" s="260" t="s">
        <v>146</v>
      </c>
    </row>
    <row r="236" s="14" customFormat="1">
      <c r="A236" s="14"/>
      <c r="B236" s="261"/>
      <c r="C236" s="262"/>
      <c r="D236" s="252" t="s">
        <v>163</v>
      </c>
      <c r="E236" s="263" t="s">
        <v>1</v>
      </c>
      <c r="F236" s="264" t="s">
        <v>954</v>
      </c>
      <c r="G236" s="262"/>
      <c r="H236" s="265">
        <v>4.9199999999999999</v>
      </c>
      <c r="I236" s="266"/>
      <c r="J236" s="262"/>
      <c r="K236" s="262"/>
      <c r="L236" s="267"/>
      <c r="M236" s="268"/>
      <c r="N236" s="269"/>
      <c r="O236" s="269"/>
      <c r="P236" s="269"/>
      <c r="Q236" s="269"/>
      <c r="R236" s="269"/>
      <c r="S236" s="269"/>
      <c r="T236" s="27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71" t="s">
        <v>163</v>
      </c>
      <c r="AU236" s="271" t="s">
        <v>154</v>
      </c>
      <c r="AV236" s="14" t="s">
        <v>154</v>
      </c>
      <c r="AW236" s="14" t="s">
        <v>33</v>
      </c>
      <c r="AX236" s="14" t="s">
        <v>87</v>
      </c>
      <c r="AY236" s="271" t="s">
        <v>146</v>
      </c>
    </row>
    <row r="237" s="2" customFormat="1" ht="36" customHeight="1">
      <c r="A237" s="38"/>
      <c r="B237" s="39"/>
      <c r="C237" s="236" t="s">
        <v>357</v>
      </c>
      <c r="D237" s="236" t="s">
        <v>149</v>
      </c>
      <c r="E237" s="237" t="s">
        <v>971</v>
      </c>
      <c r="F237" s="238" t="s">
        <v>972</v>
      </c>
      <c r="G237" s="239" t="s">
        <v>152</v>
      </c>
      <c r="H237" s="240">
        <v>91.376000000000005</v>
      </c>
      <c r="I237" s="241"/>
      <c r="J237" s="242">
        <f>ROUND(I237*H237,2)</f>
        <v>0</v>
      </c>
      <c r="K237" s="243"/>
      <c r="L237" s="44"/>
      <c r="M237" s="244" t="s">
        <v>1</v>
      </c>
      <c r="N237" s="245" t="s">
        <v>45</v>
      </c>
      <c r="O237" s="91"/>
      <c r="P237" s="246">
        <f>O237*H237</f>
        <v>0</v>
      </c>
      <c r="Q237" s="246">
        <v>0.01389</v>
      </c>
      <c r="R237" s="246">
        <f>Q237*H237</f>
        <v>1.2692126400000001</v>
      </c>
      <c r="S237" s="246">
        <v>0</v>
      </c>
      <c r="T237" s="247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48" t="s">
        <v>153</v>
      </c>
      <c r="AT237" s="248" t="s">
        <v>149</v>
      </c>
      <c r="AU237" s="248" t="s">
        <v>154</v>
      </c>
      <c r="AY237" s="17" t="s">
        <v>146</v>
      </c>
      <c r="BE237" s="249">
        <f>IF(N237="základná",J237,0)</f>
        <v>0</v>
      </c>
      <c r="BF237" s="249">
        <f>IF(N237="znížená",J237,0)</f>
        <v>0</v>
      </c>
      <c r="BG237" s="249">
        <f>IF(N237="zákl. prenesená",J237,0)</f>
        <v>0</v>
      </c>
      <c r="BH237" s="249">
        <f>IF(N237="zníž. prenesená",J237,0)</f>
        <v>0</v>
      </c>
      <c r="BI237" s="249">
        <f>IF(N237="nulová",J237,0)</f>
        <v>0</v>
      </c>
      <c r="BJ237" s="17" t="s">
        <v>154</v>
      </c>
      <c r="BK237" s="249">
        <f>ROUND(I237*H237,2)</f>
        <v>0</v>
      </c>
      <c r="BL237" s="17" t="s">
        <v>153</v>
      </c>
      <c r="BM237" s="248" t="s">
        <v>973</v>
      </c>
    </row>
    <row r="238" s="13" customFormat="1">
      <c r="A238" s="13"/>
      <c r="B238" s="250"/>
      <c r="C238" s="251"/>
      <c r="D238" s="252" t="s">
        <v>163</v>
      </c>
      <c r="E238" s="253" t="s">
        <v>1</v>
      </c>
      <c r="F238" s="254" t="s">
        <v>955</v>
      </c>
      <c r="G238" s="251"/>
      <c r="H238" s="253" t="s">
        <v>1</v>
      </c>
      <c r="I238" s="255"/>
      <c r="J238" s="251"/>
      <c r="K238" s="251"/>
      <c r="L238" s="256"/>
      <c r="M238" s="257"/>
      <c r="N238" s="258"/>
      <c r="O238" s="258"/>
      <c r="P238" s="258"/>
      <c r="Q238" s="258"/>
      <c r="R238" s="258"/>
      <c r="S238" s="258"/>
      <c r="T238" s="259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60" t="s">
        <v>163</v>
      </c>
      <c r="AU238" s="260" t="s">
        <v>154</v>
      </c>
      <c r="AV238" s="13" t="s">
        <v>87</v>
      </c>
      <c r="AW238" s="13" t="s">
        <v>33</v>
      </c>
      <c r="AX238" s="13" t="s">
        <v>79</v>
      </c>
      <c r="AY238" s="260" t="s">
        <v>146</v>
      </c>
    </row>
    <row r="239" s="14" customFormat="1">
      <c r="A239" s="14"/>
      <c r="B239" s="261"/>
      <c r="C239" s="262"/>
      <c r="D239" s="252" t="s">
        <v>163</v>
      </c>
      <c r="E239" s="263" t="s">
        <v>1</v>
      </c>
      <c r="F239" s="264" t="s">
        <v>956</v>
      </c>
      <c r="G239" s="262"/>
      <c r="H239" s="265">
        <v>27.937999999999999</v>
      </c>
      <c r="I239" s="266"/>
      <c r="J239" s="262"/>
      <c r="K239" s="262"/>
      <c r="L239" s="267"/>
      <c r="M239" s="268"/>
      <c r="N239" s="269"/>
      <c r="O239" s="269"/>
      <c r="P239" s="269"/>
      <c r="Q239" s="269"/>
      <c r="R239" s="269"/>
      <c r="S239" s="269"/>
      <c r="T239" s="27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71" t="s">
        <v>163</v>
      </c>
      <c r="AU239" s="271" t="s">
        <v>154</v>
      </c>
      <c r="AV239" s="14" t="s">
        <v>154</v>
      </c>
      <c r="AW239" s="14" t="s">
        <v>33</v>
      </c>
      <c r="AX239" s="14" t="s">
        <v>79</v>
      </c>
      <c r="AY239" s="271" t="s">
        <v>146</v>
      </c>
    </row>
    <row r="240" s="14" customFormat="1">
      <c r="A240" s="14"/>
      <c r="B240" s="261"/>
      <c r="C240" s="262"/>
      <c r="D240" s="252" t="s">
        <v>163</v>
      </c>
      <c r="E240" s="263" t="s">
        <v>1</v>
      </c>
      <c r="F240" s="264" t="s">
        <v>957</v>
      </c>
      <c r="G240" s="262"/>
      <c r="H240" s="265">
        <v>46.563000000000002</v>
      </c>
      <c r="I240" s="266"/>
      <c r="J240" s="262"/>
      <c r="K240" s="262"/>
      <c r="L240" s="267"/>
      <c r="M240" s="268"/>
      <c r="N240" s="269"/>
      <c r="O240" s="269"/>
      <c r="P240" s="269"/>
      <c r="Q240" s="269"/>
      <c r="R240" s="269"/>
      <c r="S240" s="269"/>
      <c r="T240" s="27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71" t="s">
        <v>163</v>
      </c>
      <c r="AU240" s="271" t="s">
        <v>154</v>
      </c>
      <c r="AV240" s="14" t="s">
        <v>154</v>
      </c>
      <c r="AW240" s="14" t="s">
        <v>33</v>
      </c>
      <c r="AX240" s="14" t="s">
        <v>79</v>
      </c>
      <c r="AY240" s="271" t="s">
        <v>146</v>
      </c>
    </row>
    <row r="241" s="14" customFormat="1">
      <c r="A241" s="14"/>
      <c r="B241" s="261"/>
      <c r="C241" s="262"/>
      <c r="D241" s="252" t="s">
        <v>163</v>
      </c>
      <c r="E241" s="263" t="s">
        <v>1</v>
      </c>
      <c r="F241" s="264" t="s">
        <v>958</v>
      </c>
      <c r="G241" s="262"/>
      <c r="H241" s="265">
        <v>16.875</v>
      </c>
      <c r="I241" s="266"/>
      <c r="J241" s="262"/>
      <c r="K241" s="262"/>
      <c r="L241" s="267"/>
      <c r="M241" s="268"/>
      <c r="N241" s="269"/>
      <c r="O241" s="269"/>
      <c r="P241" s="269"/>
      <c r="Q241" s="269"/>
      <c r="R241" s="269"/>
      <c r="S241" s="269"/>
      <c r="T241" s="27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71" t="s">
        <v>163</v>
      </c>
      <c r="AU241" s="271" t="s">
        <v>154</v>
      </c>
      <c r="AV241" s="14" t="s">
        <v>154</v>
      </c>
      <c r="AW241" s="14" t="s">
        <v>33</v>
      </c>
      <c r="AX241" s="14" t="s">
        <v>79</v>
      </c>
      <c r="AY241" s="271" t="s">
        <v>146</v>
      </c>
    </row>
    <row r="242" s="15" customFormat="1">
      <c r="A242" s="15"/>
      <c r="B242" s="272"/>
      <c r="C242" s="273"/>
      <c r="D242" s="252" t="s">
        <v>163</v>
      </c>
      <c r="E242" s="274" t="s">
        <v>1</v>
      </c>
      <c r="F242" s="275" t="s">
        <v>178</v>
      </c>
      <c r="G242" s="273"/>
      <c r="H242" s="276">
        <v>91.376000000000005</v>
      </c>
      <c r="I242" s="277"/>
      <c r="J242" s="273"/>
      <c r="K242" s="273"/>
      <c r="L242" s="278"/>
      <c r="M242" s="279"/>
      <c r="N242" s="280"/>
      <c r="O242" s="280"/>
      <c r="P242" s="280"/>
      <c r="Q242" s="280"/>
      <c r="R242" s="280"/>
      <c r="S242" s="280"/>
      <c r="T242" s="281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82" t="s">
        <v>163</v>
      </c>
      <c r="AU242" s="282" t="s">
        <v>154</v>
      </c>
      <c r="AV242" s="15" t="s">
        <v>153</v>
      </c>
      <c r="AW242" s="15" t="s">
        <v>33</v>
      </c>
      <c r="AX242" s="15" t="s">
        <v>87</v>
      </c>
      <c r="AY242" s="282" t="s">
        <v>146</v>
      </c>
    </row>
    <row r="243" s="12" customFormat="1" ht="22.8" customHeight="1">
      <c r="A243" s="12"/>
      <c r="B243" s="220"/>
      <c r="C243" s="221"/>
      <c r="D243" s="222" t="s">
        <v>78</v>
      </c>
      <c r="E243" s="234" t="s">
        <v>200</v>
      </c>
      <c r="F243" s="234" t="s">
        <v>291</v>
      </c>
      <c r="G243" s="221"/>
      <c r="H243" s="221"/>
      <c r="I243" s="224"/>
      <c r="J243" s="235">
        <f>BK243</f>
        <v>0</v>
      </c>
      <c r="K243" s="221"/>
      <c r="L243" s="226"/>
      <c r="M243" s="227"/>
      <c r="N243" s="228"/>
      <c r="O243" s="228"/>
      <c r="P243" s="229">
        <f>SUM(P244:P266)</f>
        <v>0</v>
      </c>
      <c r="Q243" s="228"/>
      <c r="R243" s="229">
        <f>SUM(R244:R266)</f>
        <v>19.519159800000001</v>
      </c>
      <c r="S243" s="228"/>
      <c r="T243" s="230">
        <f>SUM(T244:T266)</f>
        <v>9.973654999999999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31" t="s">
        <v>87</v>
      </c>
      <c r="AT243" s="232" t="s">
        <v>78</v>
      </c>
      <c r="AU243" s="232" t="s">
        <v>87</v>
      </c>
      <c r="AY243" s="231" t="s">
        <v>146</v>
      </c>
      <c r="BK243" s="233">
        <f>SUM(BK244:BK266)</f>
        <v>0</v>
      </c>
    </row>
    <row r="244" s="2" customFormat="1" ht="24" customHeight="1">
      <c r="A244" s="38"/>
      <c r="B244" s="39"/>
      <c r="C244" s="236" t="s">
        <v>362</v>
      </c>
      <c r="D244" s="236" t="s">
        <v>149</v>
      </c>
      <c r="E244" s="237" t="s">
        <v>974</v>
      </c>
      <c r="F244" s="238" t="s">
        <v>975</v>
      </c>
      <c r="G244" s="239" t="s">
        <v>198</v>
      </c>
      <c r="H244" s="240">
        <v>81.340000000000003</v>
      </c>
      <c r="I244" s="241"/>
      <c r="J244" s="242">
        <f>ROUND(I244*H244,2)</f>
        <v>0</v>
      </c>
      <c r="K244" s="243"/>
      <c r="L244" s="44"/>
      <c r="M244" s="244" t="s">
        <v>1</v>
      </c>
      <c r="N244" s="245" t="s">
        <v>45</v>
      </c>
      <c r="O244" s="91"/>
      <c r="P244" s="246">
        <f>O244*H244</f>
        <v>0</v>
      </c>
      <c r="Q244" s="246">
        <v>0.19697000000000001</v>
      </c>
      <c r="R244" s="246">
        <f>Q244*H244</f>
        <v>16.021539800000003</v>
      </c>
      <c r="S244" s="246">
        <v>0</v>
      </c>
      <c r="T244" s="247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48" t="s">
        <v>153</v>
      </c>
      <c r="AT244" s="248" t="s">
        <v>149</v>
      </c>
      <c r="AU244" s="248" t="s">
        <v>154</v>
      </c>
      <c r="AY244" s="17" t="s">
        <v>146</v>
      </c>
      <c r="BE244" s="249">
        <f>IF(N244="základná",J244,0)</f>
        <v>0</v>
      </c>
      <c r="BF244" s="249">
        <f>IF(N244="znížená",J244,0)</f>
        <v>0</v>
      </c>
      <c r="BG244" s="249">
        <f>IF(N244="zákl. prenesená",J244,0)</f>
        <v>0</v>
      </c>
      <c r="BH244" s="249">
        <f>IF(N244="zníž. prenesená",J244,0)</f>
        <v>0</v>
      </c>
      <c r="BI244" s="249">
        <f>IF(N244="nulová",J244,0)</f>
        <v>0</v>
      </c>
      <c r="BJ244" s="17" t="s">
        <v>154</v>
      </c>
      <c r="BK244" s="249">
        <f>ROUND(I244*H244,2)</f>
        <v>0</v>
      </c>
      <c r="BL244" s="17" t="s">
        <v>153</v>
      </c>
      <c r="BM244" s="248" t="s">
        <v>976</v>
      </c>
    </row>
    <row r="245" s="14" customFormat="1">
      <c r="A245" s="14"/>
      <c r="B245" s="261"/>
      <c r="C245" s="262"/>
      <c r="D245" s="252" t="s">
        <v>163</v>
      </c>
      <c r="E245" s="263" t="s">
        <v>1</v>
      </c>
      <c r="F245" s="264" t="s">
        <v>977</v>
      </c>
      <c r="G245" s="262"/>
      <c r="H245" s="265">
        <v>81.340000000000003</v>
      </c>
      <c r="I245" s="266"/>
      <c r="J245" s="262"/>
      <c r="K245" s="262"/>
      <c r="L245" s="267"/>
      <c r="M245" s="268"/>
      <c r="N245" s="269"/>
      <c r="O245" s="269"/>
      <c r="P245" s="269"/>
      <c r="Q245" s="269"/>
      <c r="R245" s="269"/>
      <c r="S245" s="269"/>
      <c r="T245" s="27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71" t="s">
        <v>163</v>
      </c>
      <c r="AU245" s="271" t="s">
        <v>154</v>
      </c>
      <c r="AV245" s="14" t="s">
        <v>154</v>
      </c>
      <c r="AW245" s="14" t="s">
        <v>33</v>
      </c>
      <c r="AX245" s="14" t="s">
        <v>87</v>
      </c>
      <c r="AY245" s="271" t="s">
        <v>146</v>
      </c>
    </row>
    <row r="246" s="2" customFormat="1" ht="24" customHeight="1">
      <c r="A246" s="38"/>
      <c r="B246" s="39"/>
      <c r="C246" s="283" t="s">
        <v>366</v>
      </c>
      <c r="D246" s="283" t="s">
        <v>438</v>
      </c>
      <c r="E246" s="284" t="s">
        <v>978</v>
      </c>
      <c r="F246" s="285" t="s">
        <v>979</v>
      </c>
      <c r="G246" s="286" t="s">
        <v>387</v>
      </c>
      <c r="H246" s="287">
        <v>81.340000000000003</v>
      </c>
      <c r="I246" s="288"/>
      <c r="J246" s="289">
        <f>ROUND(I246*H246,2)</f>
        <v>0</v>
      </c>
      <c r="K246" s="290"/>
      <c r="L246" s="291"/>
      <c r="M246" s="292" t="s">
        <v>1</v>
      </c>
      <c r="N246" s="293" t="s">
        <v>45</v>
      </c>
      <c r="O246" s="91"/>
      <c r="P246" s="246">
        <f>O246*H246</f>
        <v>0</v>
      </c>
      <c r="Q246" s="246">
        <v>0.023</v>
      </c>
      <c r="R246" s="246">
        <f>Q246*H246</f>
        <v>1.8708200000000002</v>
      </c>
      <c r="S246" s="246">
        <v>0</v>
      </c>
      <c r="T246" s="247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48" t="s">
        <v>195</v>
      </c>
      <c r="AT246" s="248" t="s">
        <v>438</v>
      </c>
      <c r="AU246" s="248" t="s">
        <v>154</v>
      </c>
      <c r="AY246" s="17" t="s">
        <v>146</v>
      </c>
      <c r="BE246" s="249">
        <f>IF(N246="základná",J246,0)</f>
        <v>0</v>
      </c>
      <c r="BF246" s="249">
        <f>IF(N246="znížená",J246,0)</f>
        <v>0</v>
      </c>
      <c r="BG246" s="249">
        <f>IF(N246="zákl. prenesená",J246,0)</f>
        <v>0</v>
      </c>
      <c r="BH246" s="249">
        <f>IF(N246="zníž. prenesená",J246,0)</f>
        <v>0</v>
      </c>
      <c r="BI246" s="249">
        <f>IF(N246="nulová",J246,0)</f>
        <v>0</v>
      </c>
      <c r="BJ246" s="17" t="s">
        <v>154</v>
      </c>
      <c r="BK246" s="249">
        <f>ROUND(I246*H246,2)</f>
        <v>0</v>
      </c>
      <c r="BL246" s="17" t="s">
        <v>153</v>
      </c>
      <c r="BM246" s="248" t="s">
        <v>980</v>
      </c>
    </row>
    <row r="247" s="2" customFormat="1" ht="24" customHeight="1">
      <c r="A247" s="38"/>
      <c r="B247" s="39"/>
      <c r="C247" s="283" t="s">
        <v>371</v>
      </c>
      <c r="D247" s="283" t="s">
        <v>438</v>
      </c>
      <c r="E247" s="284" t="s">
        <v>981</v>
      </c>
      <c r="F247" s="285" t="s">
        <v>982</v>
      </c>
      <c r="G247" s="286" t="s">
        <v>561</v>
      </c>
      <c r="H247" s="287">
        <v>1626.8</v>
      </c>
      <c r="I247" s="288"/>
      <c r="J247" s="289">
        <f>ROUND(I247*H247,2)</f>
        <v>0</v>
      </c>
      <c r="K247" s="290"/>
      <c r="L247" s="291"/>
      <c r="M247" s="292" t="s">
        <v>1</v>
      </c>
      <c r="N247" s="293" t="s">
        <v>45</v>
      </c>
      <c r="O247" s="91"/>
      <c r="P247" s="246">
        <f>O247*H247</f>
        <v>0</v>
      </c>
      <c r="Q247" s="246">
        <v>0.001</v>
      </c>
      <c r="R247" s="246">
        <f>Q247*H247</f>
        <v>1.6268</v>
      </c>
      <c r="S247" s="246">
        <v>0</v>
      </c>
      <c r="T247" s="247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48" t="s">
        <v>195</v>
      </c>
      <c r="AT247" s="248" t="s">
        <v>438</v>
      </c>
      <c r="AU247" s="248" t="s">
        <v>154</v>
      </c>
      <c r="AY247" s="17" t="s">
        <v>146</v>
      </c>
      <c r="BE247" s="249">
        <f>IF(N247="základná",J247,0)</f>
        <v>0</v>
      </c>
      <c r="BF247" s="249">
        <f>IF(N247="znížená",J247,0)</f>
        <v>0</v>
      </c>
      <c r="BG247" s="249">
        <f>IF(N247="zákl. prenesená",J247,0)</f>
        <v>0</v>
      </c>
      <c r="BH247" s="249">
        <f>IF(N247="zníž. prenesená",J247,0)</f>
        <v>0</v>
      </c>
      <c r="BI247" s="249">
        <f>IF(N247="nulová",J247,0)</f>
        <v>0</v>
      </c>
      <c r="BJ247" s="17" t="s">
        <v>154</v>
      </c>
      <c r="BK247" s="249">
        <f>ROUND(I247*H247,2)</f>
        <v>0</v>
      </c>
      <c r="BL247" s="17" t="s">
        <v>153</v>
      </c>
      <c r="BM247" s="248" t="s">
        <v>983</v>
      </c>
    </row>
    <row r="248" s="14" customFormat="1">
      <c r="A248" s="14"/>
      <c r="B248" s="261"/>
      <c r="C248" s="262"/>
      <c r="D248" s="252" t="s">
        <v>163</v>
      </c>
      <c r="E248" s="262"/>
      <c r="F248" s="264" t="s">
        <v>984</v>
      </c>
      <c r="G248" s="262"/>
      <c r="H248" s="265">
        <v>1626.8</v>
      </c>
      <c r="I248" s="266"/>
      <c r="J248" s="262"/>
      <c r="K248" s="262"/>
      <c r="L248" s="267"/>
      <c r="M248" s="268"/>
      <c r="N248" s="269"/>
      <c r="O248" s="269"/>
      <c r="P248" s="269"/>
      <c r="Q248" s="269"/>
      <c r="R248" s="269"/>
      <c r="S248" s="269"/>
      <c r="T248" s="27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71" t="s">
        <v>163</v>
      </c>
      <c r="AU248" s="271" t="s">
        <v>154</v>
      </c>
      <c r="AV248" s="14" t="s">
        <v>154</v>
      </c>
      <c r="AW248" s="14" t="s">
        <v>4</v>
      </c>
      <c r="AX248" s="14" t="s">
        <v>87</v>
      </c>
      <c r="AY248" s="271" t="s">
        <v>146</v>
      </c>
    </row>
    <row r="249" s="2" customFormat="1" ht="36" customHeight="1">
      <c r="A249" s="38"/>
      <c r="B249" s="39"/>
      <c r="C249" s="236" t="s">
        <v>375</v>
      </c>
      <c r="D249" s="236" t="s">
        <v>149</v>
      </c>
      <c r="E249" s="237" t="s">
        <v>985</v>
      </c>
      <c r="F249" s="238" t="s">
        <v>986</v>
      </c>
      <c r="G249" s="239" t="s">
        <v>152</v>
      </c>
      <c r="H249" s="240">
        <v>169.04499999999999</v>
      </c>
      <c r="I249" s="241"/>
      <c r="J249" s="242">
        <f>ROUND(I249*H249,2)</f>
        <v>0</v>
      </c>
      <c r="K249" s="243"/>
      <c r="L249" s="44"/>
      <c r="M249" s="244" t="s">
        <v>1</v>
      </c>
      <c r="N249" s="245" t="s">
        <v>45</v>
      </c>
      <c r="O249" s="91"/>
      <c r="P249" s="246">
        <f>O249*H249</f>
        <v>0</v>
      </c>
      <c r="Q249" s="246">
        <v>0</v>
      </c>
      <c r="R249" s="246">
        <f>Q249*H249</f>
        <v>0</v>
      </c>
      <c r="S249" s="246">
        <v>0.058999999999999997</v>
      </c>
      <c r="T249" s="247">
        <f>S249*H249</f>
        <v>9.973654999999999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48" t="s">
        <v>153</v>
      </c>
      <c r="AT249" s="248" t="s">
        <v>149</v>
      </c>
      <c r="AU249" s="248" t="s">
        <v>154</v>
      </c>
      <c r="AY249" s="17" t="s">
        <v>146</v>
      </c>
      <c r="BE249" s="249">
        <f>IF(N249="základná",J249,0)</f>
        <v>0</v>
      </c>
      <c r="BF249" s="249">
        <f>IF(N249="znížená",J249,0)</f>
        <v>0</v>
      </c>
      <c r="BG249" s="249">
        <f>IF(N249="zákl. prenesená",J249,0)</f>
        <v>0</v>
      </c>
      <c r="BH249" s="249">
        <f>IF(N249="zníž. prenesená",J249,0)</f>
        <v>0</v>
      </c>
      <c r="BI249" s="249">
        <f>IF(N249="nulová",J249,0)</f>
        <v>0</v>
      </c>
      <c r="BJ249" s="17" t="s">
        <v>154</v>
      </c>
      <c r="BK249" s="249">
        <f>ROUND(I249*H249,2)</f>
        <v>0</v>
      </c>
      <c r="BL249" s="17" t="s">
        <v>153</v>
      </c>
      <c r="BM249" s="248" t="s">
        <v>987</v>
      </c>
    </row>
    <row r="250" s="13" customFormat="1">
      <c r="A250" s="13"/>
      <c r="B250" s="250"/>
      <c r="C250" s="251"/>
      <c r="D250" s="252" t="s">
        <v>163</v>
      </c>
      <c r="E250" s="253" t="s">
        <v>1</v>
      </c>
      <c r="F250" s="254" t="s">
        <v>953</v>
      </c>
      <c r="G250" s="251"/>
      <c r="H250" s="253" t="s">
        <v>1</v>
      </c>
      <c r="I250" s="255"/>
      <c r="J250" s="251"/>
      <c r="K250" s="251"/>
      <c r="L250" s="256"/>
      <c r="M250" s="257"/>
      <c r="N250" s="258"/>
      <c r="O250" s="258"/>
      <c r="P250" s="258"/>
      <c r="Q250" s="258"/>
      <c r="R250" s="258"/>
      <c r="S250" s="258"/>
      <c r="T250" s="259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60" t="s">
        <v>163</v>
      </c>
      <c r="AU250" s="260" t="s">
        <v>154</v>
      </c>
      <c r="AV250" s="13" t="s">
        <v>87</v>
      </c>
      <c r="AW250" s="13" t="s">
        <v>33</v>
      </c>
      <c r="AX250" s="13" t="s">
        <v>79</v>
      </c>
      <c r="AY250" s="260" t="s">
        <v>146</v>
      </c>
    </row>
    <row r="251" s="14" customFormat="1">
      <c r="A251" s="14"/>
      <c r="B251" s="261"/>
      <c r="C251" s="262"/>
      <c r="D251" s="252" t="s">
        <v>163</v>
      </c>
      <c r="E251" s="263" t="s">
        <v>1</v>
      </c>
      <c r="F251" s="264" t="s">
        <v>954</v>
      </c>
      <c r="G251" s="262"/>
      <c r="H251" s="265">
        <v>4.9199999999999999</v>
      </c>
      <c r="I251" s="266"/>
      <c r="J251" s="262"/>
      <c r="K251" s="262"/>
      <c r="L251" s="267"/>
      <c r="M251" s="268"/>
      <c r="N251" s="269"/>
      <c r="O251" s="269"/>
      <c r="P251" s="269"/>
      <c r="Q251" s="269"/>
      <c r="R251" s="269"/>
      <c r="S251" s="269"/>
      <c r="T251" s="270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71" t="s">
        <v>163</v>
      </c>
      <c r="AU251" s="271" t="s">
        <v>154</v>
      </c>
      <c r="AV251" s="14" t="s">
        <v>154</v>
      </c>
      <c r="AW251" s="14" t="s">
        <v>33</v>
      </c>
      <c r="AX251" s="14" t="s">
        <v>79</v>
      </c>
      <c r="AY251" s="271" t="s">
        <v>146</v>
      </c>
    </row>
    <row r="252" s="13" customFormat="1">
      <c r="A252" s="13"/>
      <c r="B252" s="250"/>
      <c r="C252" s="251"/>
      <c r="D252" s="252" t="s">
        <v>163</v>
      </c>
      <c r="E252" s="253" t="s">
        <v>1</v>
      </c>
      <c r="F252" s="254" t="s">
        <v>955</v>
      </c>
      <c r="G252" s="251"/>
      <c r="H252" s="253" t="s">
        <v>1</v>
      </c>
      <c r="I252" s="255"/>
      <c r="J252" s="251"/>
      <c r="K252" s="251"/>
      <c r="L252" s="256"/>
      <c r="M252" s="257"/>
      <c r="N252" s="258"/>
      <c r="O252" s="258"/>
      <c r="P252" s="258"/>
      <c r="Q252" s="258"/>
      <c r="R252" s="258"/>
      <c r="S252" s="258"/>
      <c r="T252" s="259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60" t="s">
        <v>163</v>
      </c>
      <c r="AU252" s="260" t="s">
        <v>154</v>
      </c>
      <c r="AV252" s="13" t="s">
        <v>87</v>
      </c>
      <c r="AW252" s="13" t="s">
        <v>33</v>
      </c>
      <c r="AX252" s="13" t="s">
        <v>79</v>
      </c>
      <c r="AY252" s="260" t="s">
        <v>146</v>
      </c>
    </row>
    <row r="253" s="14" customFormat="1">
      <c r="A253" s="14"/>
      <c r="B253" s="261"/>
      <c r="C253" s="262"/>
      <c r="D253" s="252" t="s">
        <v>163</v>
      </c>
      <c r="E253" s="263" t="s">
        <v>1</v>
      </c>
      <c r="F253" s="264" t="s">
        <v>988</v>
      </c>
      <c r="G253" s="262"/>
      <c r="H253" s="265">
        <v>55.875</v>
      </c>
      <c r="I253" s="266"/>
      <c r="J253" s="262"/>
      <c r="K253" s="262"/>
      <c r="L253" s="267"/>
      <c r="M253" s="268"/>
      <c r="N253" s="269"/>
      <c r="O253" s="269"/>
      <c r="P253" s="269"/>
      <c r="Q253" s="269"/>
      <c r="R253" s="269"/>
      <c r="S253" s="269"/>
      <c r="T253" s="27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71" t="s">
        <v>163</v>
      </c>
      <c r="AU253" s="271" t="s">
        <v>154</v>
      </c>
      <c r="AV253" s="14" t="s">
        <v>154</v>
      </c>
      <c r="AW253" s="14" t="s">
        <v>33</v>
      </c>
      <c r="AX253" s="14" t="s">
        <v>79</v>
      </c>
      <c r="AY253" s="271" t="s">
        <v>146</v>
      </c>
    </row>
    <row r="254" s="14" customFormat="1">
      <c r="A254" s="14"/>
      <c r="B254" s="261"/>
      <c r="C254" s="262"/>
      <c r="D254" s="252" t="s">
        <v>163</v>
      </c>
      <c r="E254" s="263" t="s">
        <v>1</v>
      </c>
      <c r="F254" s="264" t="s">
        <v>989</v>
      </c>
      <c r="G254" s="262"/>
      <c r="H254" s="265">
        <v>74.5</v>
      </c>
      <c r="I254" s="266"/>
      <c r="J254" s="262"/>
      <c r="K254" s="262"/>
      <c r="L254" s="267"/>
      <c r="M254" s="268"/>
      <c r="N254" s="269"/>
      <c r="O254" s="269"/>
      <c r="P254" s="269"/>
      <c r="Q254" s="269"/>
      <c r="R254" s="269"/>
      <c r="S254" s="269"/>
      <c r="T254" s="270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71" t="s">
        <v>163</v>
      </c>
      <c r="AU254" s="271" t="s">
        <v>154</v>
      </c>
      <c r="AV254" s="14" t="s">
        <v>154</v>
      </c>
      <c r="AW254" s="14" t="s">
        <v>33</v>
      </c>
      <c r="AX254" s="14" t="s">
        <v>79</v>
      </c>
      <c r="AY254" s="271" t="s">
        <v>146</v>
      </c>
    </row>
    <row r="255" s="14" customFormat="1">
      <c r="A255" s="14"/>
      <c r="B255" s="261"/>
      <c r="C255" s="262"/>
      <c r="D255" s="252" t="s">
        <v>163</v>
      </c>
      <c r="E255" s="263" t="s">
        <v>1</v>
      </c>
      <c r="F255" s="264" t="s">
        <v>990</v>
      </c>
      <c r="G255" s="262"/>
      <c r="H255" s="265">
        <v>33.75</v>
      </c>
      <c r="I255" s="266"/>
      <c r="J255" s="262"/>
      <c r="K255" s="262"/>
      <c r="L255" s="267"/>
      <c r="M255" s="268"/>
      <c r="N255" s="269"/>
      <c r="O255" s="269"/>
      <c r="P255" s="269"/>
      <c r="Q255" s="269"/>
      <c r="R255" s="269"/>
      <c r="S255" s="269"/>
      <c r="T255" s="270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71" t="s">
        <v>163</v>
      </c>
      <c r="AU255" s="271" t="s">
        <v>154</v>
      </c>
      <c r="AV255" s="14" t="s">
        <v>154</v>
      </c>
      <c r="AW255" s="14" t="s">
        <v>33</v>
      </c>
      <c r="AX255" s="14" t="s">
        <v>79</v>
      </c>
      <c r="AY255" s="271" t="s">
        <v>146</v>
      </c>
    </row>
    <row r="256" s="15" customFormat="1">
      <c r="A256" s="15"/>
      <c r="B256" s="272"/>
      <c r="C256" s="273"/>
      <c r="D256" s="252" t="s">
        <v>163</v>
      </c>
      <c r="E256" s="274" t="s">
        <v>1</v>
      </c>
      <c r="F256" s="275" t="s">
        <v>178</v>
      </c>
      <c r="G256" s="273"/>
      <c r="H256" s="276">
        <v>169.04499999999999</v>
      </c>
      <c r="I256" s="277"/>
      <c r="J256" s="273"/>
      <c r="K256" s="273"/>
      <c r="L256" s="278"/>
      <c r="M256" s="279"/>
      <c r="N256" s="280"/>
      <c r="O256" s="280"/>
      <c r="P256" s="280"/>
      <c r="Q256" s="280"/>
      <c r="R256" s="280"/>
      <c r="S256" s="280"/>
      <c r="T256" s="281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82" t="s">
        <v>163</v>
      </c>
      <c r="AU256" s="282" t="s">
        <v>154</v>
      </c>
      <c r="AV256" s="15" t="s">
        <v>153</v>
      </c>
      <c r="AW256" s="15" t="s">
        <v>33</v>
      </c>
      <c r="AX256" s="15" t="s">
        <v>87</v>
      </c>
      <c r="AY256" s="282" t="s">
        <v>146</v>
      </c>
    </row>
    <row r="257" s="2" customFormat="1" ht="24" customHeight="1">
      <c r="A257" s="38"/>
      <c r="B257" s="39"/>
      <c r="C257" s="236" t="s">
        <v>380</v>
      </c>
      <c r="D257" s="236" t="s">
        <v>149</v>
      </c>
      <c r="E257" s="237" t="s">
        <v>353</v>
      </c>
      <c r="F257" s="238" t="s">
        <v>354</v>
      </c>
      <c r="G257" s="239" t="s">
        <v>355</v>
      </c>
      <c r="H257" s="240">
        <v>14.195</v>
      </c>
      <c r="I257" s="241"/>
      <c r="J257" s="242">
        <f>ROUND(I257*H257,2)</f>
        <v>0</v>
      </c>
      <c r="K257" s="243"/>
      <c r="L257" s="44"/>
      <c r="M257" s="244" t="s">
        <v>1</v>
      </c>
      <c r="N257" s="245" t="s">
        <v>45</v>
      </c>
      <c r="O257" s="91"/>
      <c r="P257" s="246">
        <f>O257*H257</f>
        <v>0</v>
      </c>
      <c r="Q257" s="246">
        <v>0</v>
      </c>
      <c r="R257" s="246">
        <f>Q257*H257</f>
        <v>0</v>
      </c>
      <c r="S257" s="246">
        <v>0</v>
      </c>
      <c r="T257" s="247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48" t="s">
        <v>153</v>
      </c>
      <c r="AT257" s="248" t="s">
        <v>149</v>
      </c>
      <c r="AU257" s="248" t="s">
        <v>154</v>
      </c>
      <c r="AY257" s="17" t="s">
        <v>146</v>
      </c>
      <c r="BE257" s="249">
        <f>IF(N257="základná",J257,0)</f>
        <v>0</v>
      </c>
      <c r="BF257" s="249">
        <f>IF(N257="znížená",J257,0)</f>
        <v>0</v>
      </c>
      <c r="BG257" s="249">
        <f>IF(N257="zákl. prenesená",J257,0)</f>
        <v>0</v>
      </c>
      <c r="BH257" s="249">
        <f>IF(N257="zníž. prenesená",J257,0)</f>
        <v>0</v>
      </c>
      <c r="BI257" s="249">
        <f>IF(N257="nulová",J257,0)</f>
        <v>0</v>
      </c>
      <c r="BJ257" s="17" t="s">
        <v>154</v>
      </c>
      <c r="BK257" s="249">
        <f>ROUND(I257*H257,2)</f>
        <v>0</v>
      </c>
      <c r="BL257" s="17" t="s">
        <v>153</v>
      </c>
      <c r="BM257" s="248" t="s">
        <v>991</v>
      </c>
    </row>
    <row r="258" s="2" customFormat="1" ht="16.5" customHeight="1">
      <c r="A258" s="38"/>
      <c r="B258" s="39"/>
      <c r="C258" s="236" t="s">
        <v>384</v>
      </c>
      <c r="D258" s="236" t="s">
        <v>149</v>
      </c>
      <c r="E258" s="237" t="s">
        <v>992</v>
      </c>
      <c r="F258" s="238" t="s">
        <v>993</v>
      </c>
      <c r="G258" s="239" t="s">
        <v>355</v>
      </c>
      <c r="H258" s="240">
        <v>14.195</v>
      </c>
      <c r="I258" s="241"/>
      <c r="J258" s="242">
        <f>ROUND(I258*H258,2)</f>
        <v>0</v>
      </c>
      <c r="K258" s="243"/>
      <c r="L258" s="44"/>
      <c r="M258" s="244" t="s">
        <v>1</v>
      </c>
      <c r="N258" s="245" t="s">
        <v>45</v>
      </c>
      <c r="O258" s="91"/>
      <c r="P258" s="246">
        <f>O258*H258</f>
        <v>0</v>
      </c>
      <c r="Q258" s="246">
        <v>0</v>
      </c>
      <c r="R258" s="246">
        <f>Q258*H258</f>
        <v>0</v>
      </c>
      <c r="S258" s="246">
        <v>0</v>
      </c>
      <c r="T258" s="247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48" t="s">
        <v>153</v>
      </c>
      <c r="AT258" s="248" t="s">
        <v>149</v>
      </c>
      <c r="AU258" s="248" t="s">
        <v>154</v>
      </c>
      <c r="AY258" s="17" t="s">
        <v>146</v>
      </c>
      <c r="BE258" s="249">
        <f>IF(N258="základná",J258,0)</f>
        <v>0</v>
      </c>
      <c r="BF258" s="249">
        <f>IF(N258="znížená",J258,0)</f>
        <v>0</v>
      </c>
      <c r="BG258" s="249">
        <f>IF(N258="zákl. prenesená",J258,0)</f>
        <v>0</v>
      </c>
      <c r="BH258" s="249">
        <f>IF(N258="zníž. prenesená",J258,0)</f>
        <v>0</v>
      </c>
      <c r="BI258" s="249">
        <f>IF(N258="nulová",J258,0)</f>
        <v>0</v>
      </c>
      <c r="BJ258" s="17" t="s">
        <v>154</v>
      </c>
      <c r="BK258" s="249">
        <f>ROUND(I258*H258,2)</f>
        <v>0</v>
      </c>
      <c r="BL258" s="17" t="s">
        <v>153</v>
      </c>
      <c r="BM258" s="248" t="s">
        <v>994</v>
      </c>
    </row>
    <row r="259" s="2" customFormat="1" ht="16.5" customHeight="1">
      <c r="A259" s="38"/>
      <c r="B259" s="39"/>
      <c r="C259" s="236" t="s">
        <v>391</v>
      </c>
      <c r="D259" s="236" t="s">
        <v>149</v>
      </c>
      <c r="E259" s="237" t="s">
        <v>363</v>
      </c>
      <c r="F259" s="238" t="s">
        <v>364</v>
      </c>
      <c r="G259" s="239" t="s">
        <v>355</v>
      </c>
      <c r="H259" s="240">
        <v>14.195</v>
      </c>
      <c r="I259" s="241"/>
      <c r="J259" s="242">
        <f>ROUND(I259*H259,2)</f>
        <v>0</v>
      </c>
      <c r="K259" s="243"/>
      <c r="L259" s="44"/>
      <c r="M259" s="244" t="s">
        <v>1</v>
      </c>
      <c r="N259" s="245" t="s">
        <v>45</v>
      </c>
      <c r="O259" s="91"/>
      <c r="P259" s="246">
        <f>O259*H259</f>
        <v>0</v>
      </c>
      <c r="Q259" s="246">
        <v>0</v>
      </c>
      <c r="R259" s="246">
        <f>Q259*H259</f>
        <v>0</v>
      </c>
      <c r="S259" s="246">
        <v>0</v>
      </c>
      <c r="T259" s="247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48" t="s">
        <v>153</v>
      </c>
      <c r="AT259" s="248" t="s">
        <v>149</v>
      </c>
      <c r="AU259" s="248" t="s">
        <v>154</v>
      </c>
      <c r="AY259" s="17" t="s">
        <v>146</v>
      </c>
      <c r="BE259" s="249">
        <f>IF(N259="základná",J259,0)</f>
        <v>0</v>
      </c>
      <c r="BF259" s="249">
        <f>IF(N259="znížená",J259,0)</f>
        <v>0</v>
      </c>
      <c r="BG259" s="249">
        <f>IF(N259="zákl. prenesená",J259,0)</f>
        <v>0</v>
      </c>
      <c r="BH259" s="249">
        <f>IF(N259="zníž. prenesená",J259,0)</f>
        <v>0</v>
      </c>
      <c r="BI259" s="249">
        <f>IF(N259="nulová",J259,0)</f>
        <v>0</v>
      </c>
      <c r="BJ259" s="17" t="s">
        <v>154</v>
      </c>
      <c r="BK259" s="249">
        <f>ROUND(I259*H259,2)</f>
        <v>0</v>
      </c>
      <c r="BL259" s="17" t="s">
        <v>153</v>
      </c>
      <c r="BM259" s="248" t="s">
        <v>995</v>
      </c>
    </row>
    <row r="260" s="2" customFormat="1" ht="24" customHeight="1">
      <c r="A260" s="38"/>
      <c r="B260" s="39"/>
      <c r="C260" s="236" t="s">
        <v>395</v>
      </c>
      <c r="D260" s="236" t="s">
        <v>149</v>
      </c>
      <c r="E260" s="237" t="s">
        <v>367</v>
      </c>
      <c r="F260" s="238" t="s">
        <v>368</v>
      </c>
      <c r="G260" s="239" t="s">
        <v>355</v>
      </c>
      <c r="H260" s="240">
        <v>212.92500000000001</v>
      </c>
      <c r="I260" s="241"/>
      <c r="J260" s="242">
        <f>ROUND(I260*H260,2)</f>
        <v>0</v>
      </c>
      <c r="K260" s="243"/>
      <c r="L260" s="44"/>
      <c r="M260" s="244" t="s">
        <v>1</v>
      </c>
      <c r="N260" s="245" t="s">
        <v>45</v>
      </c>
      <c r="O260" s="91"/>
      <c r="P260" s="246">
        <f>O260*H260</f>
        <v>0</v>
      </c>
      <c r="Q260" s="246">
        <v>0</v>
      </c>
      <c r="R260" s="246">
        <f>Q260*H260</f>
        <v>0</v>
      </c>
      <c r="S260" s="246">
        <v>0</v>
      </c>
      <c r="T260" s="247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48" t="s">
        <v>153</v>
      </c>
      <c r="AT260" s="248" t="s">
        <v>149</v>
      </c>
      <c r="AU260" s="248" t="s">
        <v>154</v>
      </c>
      <c r="AY260" s="17" t="s">
        <v>146</v>
      </c>
      <c r="BE260" s="249">
        <f>IF(N260="základná",J260,0)</f>
        <v>0</v>
      </c>
      <c r="BF260" s="249">
        <f>IF(N260="znížená",J260,0)</f>
        <v>0</v>
      </c>
      <c r="BG260" s="249">
        <f>IF(N260="zákl. prenesená",J260,0)</f>
        <v>0</v>
      </c>
      <c r="BH260" s="249">
        <f>IF(N260="zníž. prenesená",J260,0)</f>
        <v>0</v>
      </c>
      <c r="BI260" s="249">
        <f>IF(N260="nulová",J260,0)</f>
        <v>0</v>
      </c>
      <c r="BJ260" s="17" t="s">
        <v>154</v>
      </c>
      <c r="BK260" s="249">
        <f>ROUND(I260*H260,2)</f>
        <v>0</v>
      </c>
      <c r="BL260" s="17" t="s">
        <v>153</v>
      </c>
      <c r="BM260" s="248" t="s">
        <v>996</v>
      </c>
    </row>
    <row r="261" s="14" customFormat="1">
      <c r="A261" s="14"/>
      <c r="B261" s="261"/>
      <c r="C261" s="262"/>
      <c r="D261" s="252" t="s">
        <v>163</v>
      </c>
      <c r="E261" s="262"/>
      <c r="F261" s="264" t="s">
        <v>997</v>
      </c>
      <c r="G261" s="262"/>
      <c r="H261" s="265">
        <v>212.92500000000001</v>
      </c>
      <c r="I261" s="266"/>
      <c r="J261" s="262"/>
      <c r="K261" s="262"/>
      <c r="L261" s="267"/>
      <c r="M261" s="268"/>
      <c r="N261" s="269"/>
      <c r="O261" s="269"/>
      <c r="P261" s="269"/>
      <c r="Q261" s="269"/>
      <c r="R261" s="269"/>
      <c r="S261" s="269"/>
      <c r="T261" s="270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71" t="s">
        <v>163</v>
      </c>
      <c r="AU261" s="271" t="s">
        <v>154</v>
      </c>
      <c r="AV261" s="14" t="s">
        <v>154</v>
      </c>
      <c r="AW261" s="14" t="s">
        <v>4</v>
      </c>
      <c r="AX261" s="14" t="s">
        <v>87</v>
      </c>
      <c r="AY261" s="271" t="s">
        <v>146</v>
      </c>
    </row>
    <row r="262" s="2" customFormat="1" ht="24" customHeight="1">
      <c r="A262" s="38"/>
      <c r="B262" s="39"/>
      <c r="C262" s="236" t="s">
        <v>399</v>
      </c>
      <c r="D262" s="236" t="s">
        <v>149</v>
      </c>
      <c r="E262" s="237" t="s">
        <v>372</v>
      </c>
      <c r="F262" s="238" t="s">
        <v>373</v>
      </c>
      <c r="G262" s="239" t="s">
        <v>355</v>
      </c>
      <c r="H262" s="240">
        <v>14.195</v>
      </c>
      <c r="I262" s="241"/>
      <c r="J262" s="242">
        <f>ROUND(I262*H262,2)</f>
        <v>0</v>
      </c>
      <c r="K262" s="243"/>
      <c r="L262" s="44"/>
      <c r="M262" s="244" t="s">
        <v>1</v>
      </c>
      <c r="N262" s="245" t="s">
        <v>45</v>
      </c>
      <c r="O262" s="91"/>
      <c r="P262" s="246">
        <f>O262*H262</f>
        <v>0</v>
      </c>
      <c r="Q262" s="246">
        <v>0</v>
      </c>
      <c r="R262" s="246">
        <f>Q262*H262</f>
        <v>0</v>
      </c>
      <c r="S262" s="246">
        <v>0</v>
      </c>
      <c r="T262" s="247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48" t="s">
        <v>153</v>
      </c>
      <c r="AT262" s="248" t="s">
        <v>149</v>
      </c>
      <c r="AU262" s="248" t="s">
        <v>154</v>
      </c>
      <c r="AY262" s="17" t="s">
        <v>146</v>
      </c>
      <c r="BE262" s="249">
        <f>IF(N262="základná",J262,0)</f>
        <v>0</v>
      </c>
      <c r="BF262" s="249">
        <f>IF(N262="znížená",J262,0)</f>
        <v>0</v>
      </c>
      <c r="BG262" s="249">
        <f>IF(N262="zákl. prenesená",J262,0)</f>
        <v>0</v>
      </c>
      <c r="BH262" s="249">
        <f>IF(N262="zníž. prenesená",J262,0)</f>
        <v>0</v>
      </c>
      <c r="BI262" s="249">
        <f>IF(N262="nulová",J262,0)</f>
        <v>0</v>
      </c>
      <c r="BJ262" s="17" t="s">
        <v>154</v>
      </c>
      <c r="BK262" s="249">
        <f>ROUND(I262*H262,2)</f>
        <v>0</v>
      </c>
      <c r="BL262" s="17" t="s">
        <v>153</v>
      </c>
      <c r="BM262" s="248" t="s">
        <v>998</v>
      </c>
    </row>
    <row r="263" s="2" customFormat="1" ht="24" customHeight="1">
      <c r="A263" s="38"/>
      <c r="B263" s="39"/>
      <c r="C263" s="236" t="s">
        <v>403</v>
      </c>
      <c r="D263" s="236" t="s">
        <v>149</v>
      </c>
      <c r="E263" s="237" t="s">
        <v>376</v>
      </c>
      <c r="F263" s="238" t="s">
        <v>377</v>
      </c>
      <c r="G263" s="239" t="s">
        <v>355</v>
      </c>
      <c r="H263" s="240">
        <v>70.974999999999994</v>
      </c>
      <c r="I263" s="241"/>
      <c r="J263" s="242">
        <f>ROUND(I263*H263,2)</f>
        <v>0</v>
      </c>
      <c r="K263" s="243"/>
      <c r="L263" s="44"/>
      <c r="M263" s="244" t="s">
        <v>1</v>
      </c>
      <c r="N263" s="245" t="s">
        <v>45</v>
      </c>
      <c r="O263" s="91"/>
      <c r="P263" s="246">
        <f>O263*H263</f>
        <v>0</v>
      </c>
      <c r="Q263" s="246">
        <v>0</v>
      </c>
      <c r="R263" s="246">
        <f>Q263*H263</f>
        <v>0</v>
      </c>
      <c r="S263" s="246">
        <v>0</v>
      </c>
      <c r="T263" s="247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48" t="s">
        <v>153</v>
      </c>
      <c r="AT263" s="248" t="s">
        <v>149</v>
      </c>
      <c r="AU263" s="248" t="s">
        <v>154</v>
      </c>
      <c r="AY263" s="17" t="s">
        <v>146</v>
      </c>
      <c r="BE263" s="249">
        <f>IF(N263="základná",J263,0)</f>
        <v>0</v>
      </c>
      <c r="BF263" s="249">
        <f>IF(N263="znížená",J263,0)</f>
        <v>0</v>
      </c>
      <c r="BG263" s="249">
        <f>IF(N263="zákl. prenesená",J263,0)</f>
        <v>0</v>
      </c>
      <c r="BH263" s="249">
        <f>IF(N263="zníž. prenesená",J263,0)</f>
        <v>0</v>
      </c>
      <c r="BI263" s="249">
        <f>IF(N263="nulová",J263,0)</f>
        <v>0</v>
      </c>
      <c r="BJ263" s="17" t="s">
        <v>154</v>
      </c>
      <c r="BK263" s="249">
        <f>ROUND(I263*H263,2)</f>
        <v>0</v>
      </c>
      <c r="BL263" s="17" t="s">
        <v>153</v>
      </c>
      <c r="BM263" s="248" t="s">
        <v>999</v>
      </c>
    </row>
    <row r="264" s="14" customFormat="1">
      <c r="A264" s="14"/>
      <c r="B264" s="261"/>
      <c r="C264" s="262"/>
      <c r="D264" s="252" t="s">
        <v>163</v>
      </c>
      <c r="E264" s="262"/>
      <c r="F264" s="264" t="s">
        <v>1000</v>
      </c>
      <c r="G264" s="262"/>
      <c r="H264" s="265">
        <v>70.974999999999994</v>
      </c>
      <c r="I264" s="266"/>
      <c r="J264" s="262"/>
      <c r="K264" s="262"/>
      <c r="L264" s="267"/>
      <c r="M264" s="268"/>
      <c r="N264" s="269"/>
      <c r="O264" s="269"/>
      <c r="P264" s="269"/>
      <c r="Q264" s="269"/>
      <c r="R264" s="269"/>
      <c r="S264" s="269"/>
      <c r="T264" s="270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71" t="s">
        <v>163</v>
      </c>
      <c r="AU264" s="271" t="s">
        <v>154</v>
      </c>
      <c r="AV264" s="14" t="s">
        <v>154</v>
      </c>
      <c r="AW264" s="14" t="s">
        <v>4</v>
      </c>
      <c r="AX264" s="14" t="s">
        <v>87</v>
      </c>
      <c r="AY264" s="271" t="s">
        <v>146</v>
      </c>
    </row>
    <row r="265" s="2" customFormat="1" ht="24" customHeight="1">
      <c r="A265" s="38"/>
      <c r="B265" s="39"/>
      <c r="C265" s="236" t="s">
        <v>407</v>
      </c>
      <c r="D265" s="236" t="s">
        <v>149</v>
      </c>
      <c r="E265" s="237" t="s">
        <v>381</v>
      </c>
      <c r="F265" s="238" t="s">
        <v>382</v>
      </c>
      <c r="G265" s="239" t="s">
        <v>355</v>
      </c>
      <c r="H265" s="240">
        <v>14.195</v>
      </c>
      <c r="I265" s="241"/>
      <c r="J265" s="242">
        <f>ROUND(I265*H265,2)</f>
        <v>0</v>
      </c>
      <c r="K265" s="243"/>
      <c r="L265" s="44"/>
      <c r="M265" s="244" t="s">
        <v>1</v>
      </c>
      <c r="N265" s="245" t="s">
        <v>45</v>
      </c>
      <c r="O265" s="91"/>
      <c r="P265" s="246">
        <f>O265*H265</f>
        <v>0</v>
      </c>
      <c r="Q265" s="246">
        <v>0</v>
      </c>
      <c r="R265" s="246">
        <f>Q265*H265</f>
        <v>0</v>
      </c>
      <c r="S265" s="246">
        <v>0</v>
      </c>
      <c r="T265" s="247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48" t="s">
        <v>153</v>
      </c>
      <c r="AT265" s="248" t="s">
        <v>149</v>
      </c>
      <c r="AU265" s="248" t="s">
        <v>154</v>
      </c>
      <c r="AY265" s="17" t="s">
        <v>146</v>
      </c>
      <c r="BE265" s="249">
        <f>IF(N265="základná",J265,0)</f>
        <v>0</v>
      </c>
      <c r="BF265" s="249">
        <f>IF(N265="znížená",J265,0)</f>
        <v>0</v>
      </c>
      <c r="BG265" s="249">
        <f>IF(N265="zákl. prenesená",J265,0)</f>
        <v>0</v>
      </c>
      <c r="BH265" s="249">
        <f>IF(N265="zníž. prenesená",J265,0)</f>
        <v>0</v>
      </c>
      <c r="BI265" s="249">
        <f>IF(N265="nulová",J265,0)</f>
        <v>0</v>
      </c>
      <c r="BJ265" s="17" t="s">
        <v>154</v>
      </c>
      <c r="BK265" s="249">
        <f>ROUND(I265*H265,2)</f>
        <v>0</v>
      </c>
      <c r="BL265" s="17" t="s">
        <v>153</v>
      </c>
      <c r="BM265" s="248" t="s">
        <v>1001</v>
      </c>
    </row>
    <row r="266" s="2" customFormat="1" ht="16.5" customHeight="1">
      <c r="A266" s="38"/>
      <c r="B266" s="39"/>
      <c r="C266" s="236" t="s">
        <v>416</v>
      </c>
      <c r="D266" s="236" t="s">
        <v>149</v>
      </c>
      <c r="E266" s="237" t="s">
        <v>385</v>
      </c>
      <c r="F266" s="238" t="s">
        <v>386</v>
      </c>
      <c r="G266" s="239" t="s">
        <v>387</v>
      </c>
      <c r="H266" s="240">
        <v>14.195</v>
      </c>
      <c r="I266" s="241"/>
      <c r="J266" s="242">
        <f>ROUND(I266*H266,2)</f>
        <v>0</v>
      </c>
      <c r="K266" s="243"/>
      <c r="L266" s="44"/>
      <c r="M266" s="244" t="s">
        <v>1</v>
      </c>
      <c r="N266" s="245" t="s">
        <v>45</v>
      </c>
      <c r="O266" s="91"/>
      <c r="P266" s="246">
        <f>O266*H266</f>
        <v>0</v>
      </c>
      <c r="Q266" s="246">
        <v>0</v>
      </c>
      <c r="R266" s="246">
        <f>Q266*H266</f>
        <v>0</v>
      </c>
      <c r="S266" s="246">
        <v>0</v>
      </c>
      <c r="T266" s="247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48" t="s">
        <v>153</v>
      </c>
      <c r="AT266" s="248" t="s">
        <v>149</v>
      </c>
      <c r="AU266" s="248" t="s">
        <v>154</v>
      </c>
      <c r="AY266" s="17" t="s">
        <v>146</v>
      </c>
      <c r="BE266" s="249">
        <f>IF(N266="základná",J266,0)</f>
        <v>0</v>
      </c>
      <c r="BF266" s="249">
        <f>IF(N266="znížená",J266,0)</f>
        <v>0</v>
      </c>
      <c r="BG266" s="249">
        <f>IF(N266="zákl. prenesená",J266,0)</f>
        <v>0</v>
      </c>
      <c r="BH266" s="249">
        <f>IF(N266="zníž. prenesená",J266,0)</f>
        <v>0</v>
      </c>
      <c r="BI266" s="249">
        <f>IF(N266="nulová",J266,0)</f>
        <v>0</v>
      </c>
      <c r="BJ266" s="17" t="s">
        <v>154</v>
      </c>
      <c r="BK266" s="249">
        <f>ROUND(I266*H266,2)</f>
        <v>0</v>
      </c>
      <c r="BL266" s="17" t="s">
        <v>153</v>
      </c>
      <c r="BM266" s="248" t="s">
        <v>1002</v>
      </c>
    </row>
    <row r="267" s="12" customFormat="1" ht="22.8" customHeight="1">
      <c r="A267" s="12"/>
      <c r="B267" s="220"/>
      <c r="C267" s="221"/>
      <c r="D267" s="222" t="s">
        <v>78</v>
      </c>
      <c r="E267" s="234" t="s">
        <v>389</v>
      </c>
      <c r="F267" s="234" t="s">
        <v>390</v>
      </c>
      <c r="G267" s="221"/>
      <c r="H267" s="221"/>
      <c r="I267" s="224"/>
      <c r="J267" s="235">
        <f>BK267</f>
        <v>0</v>
      </c>
      <c r="K267" s="221"/>
      <c r="L267" s="226"/>
      <c r="M267" s="227"/>
      <c r="N267" s="228"/>
      <c r="O267" s="228"/>
      <c r="P267" s="229">
        <f>SUM(P268:P271)</f>
        <v>0</v>
      </c>
      <c r="Q267" s="228"/>
      <c r="R267" s="229">
        <f>SUM(R268:R271)</f>
        <v>0</v>
      </c>
      <c r="S267" s="228"/>
      <c r="T267" s="230">
        <f>SUM(T268:T271)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31" t="s">
        <v>87</v>
      </c>
      <c r="AT267" s="232" t="s">
        <v>78</v>
      </c>
      <c r="AU267" s="232" t="s">
        <v>87</v>
      </c>
      <c r="AY267" s="231" t="s">
        <v>146</v>
      </c>
      <c r="BK267" s="233">
        <f>SUM(BK268:BK271)</f>
        <v>0</v>
      </c>
    </row>
    <row r="268" s="2" customFormat="1" ht="24" customHeight="1">
      <c r="A268" s="38"/>
      <c r="B268" s="39"/>
      <c r="C268" s="236" t="s">
        <v>421</v>
      </c>
      <c r="D268" s="236" t="s">
        <v>149</v>
      </c>
      <c r="E268" s="237" t="s">
        <v>1003</v>
      </c>
      <c r="F268" s="238" t="s">
        <v>1004</v>
      </c>
      <c r="G268" s="239" t="s">
        <v>355</v>
      </c>
      <c r="H268" s="240">
        <v>136.18600000000001</v>
      </c>
      <c r="I268" s="241"/>
      <c r="J268" s="242">
        <f>ROUND(I268*H268,2)</f>
        <v>0</v>
      </c>
      <c r="K268" s="243"/>
      <c r="L268" s="44"/>
      <c r="M268" s="244" t="s">
        <v>1</v>
      </c>
      <c r="N268" s="245" t="s">
        <v>45</v>
      </c>
      <c r="O268" s="91"/>
      <c r="P268" s="246">
        <f>O268*H268</f>
        <v>0</v>
      </c>
      <c r="Q268" s="246">
        <v>0</v>
      </c>
      <c r="R268" s="246">
        <f>Q268*H268</f>
        <v>0</v>
      </c>
      <c r="S268" s="246">
        <v>0</v>
      </c>
      <c r="T268" s="247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48" t="s">
        <v>153</v>
      </c>
      <c r="AT268" s="248" t="s">
        <v>149</v>
      </c>
      <c r="AU268" s="248" t="s">
        <v>154</v>
      </c>
      <c r="AY268" s="17" t="s">
        <v>146</v>
      </c>
      <c r="BE268" s="249">
        <f>IF(N268="základná",J268,0)</f>
        <v>0</v>
      </c>
      <c r="BF268" s="249">
        <f>IF(N268="znížená",J268,0)</f>
        <v>0</v>
      </c>
      <c r="BG268" s="249">
        <f>IF(N268="zákl. prenesená",J268,0)</f>
        <v>0</v>
      </c>
      <c r="BH268" s="249">
        <f>IF(N268="zníž. prenesená",J268,0)</f>
        <v>0</v>
      </c>
      <c r="BI268" s="249">
        <f>IF(N268="nulová",J268,0)</f>
        <v>0</v>
      </c>
      <c r="BJ268" s="17" t="s">
        <v>154</v>
      </c>
      <c r="BK268" s="249">
        <f>ROUND(I268*H268,2)</f>
        <v>0</v>
      </c>
      <c r="BL268" s="17" t="s">
        <v>153</v>
      </c>
      <c r="BM268" s="248" t="s">
        <v>1005</v>
      </c>
    </row>
    <row r="269" s="2" customFormat="1" ht="36" customHeight="1">
      <c r="A269" s="38"/>
      <c r="B269" s="39"/>
      <c r="C269" s="236" t="s">
        <v>425</v>
      </c>
      <c r="D269" s="236" t="s">
        <v>149</v>
      </c>
      <c r="E269" s="237" t="s">
        <v>611</v>
      </c>
      <c r="F269" s="238" t="s">
        <v>612</v>
      </c>
      <c r="G269" s="239" t="s">
        <v>355</v>
      </c>
      <c r="H269" s="240">
        <v>136.18600000000001</v>
      </c>
      <c r="I269" s="241"/>
      <c r="J269" s="242">
        <f>ROUND(I269*H269,2)</f>
        <v>0</v>
      </c>
      <c r="K269" s="243"/>
      <c r="L269" s="44"/>
      <c r="M269" s="244" t="s">
        <v>1</v>
      </c>
      <c r="N269" s="245" t="s">
        <v>45</v>
      </c>
      <c r="O269" s="91"/>
      <c r="P269" s="246">
        <f>O269*H269</f>
        <v>0</v>
      </c>
      <c r="Q269" s="246">
        <v>0</v>
      </c>
      <c r="R269" s="246">
        <f>Q269*H269</f>
        <v>0</v>
      </c>
      <c r="S269" s="246">
        <v>0</v>
      </c>
      <c r="T269" s="247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48" t="s">
        <v>153</v>
      </c>
      <c r="AT269" s="248" t="s">
        <v>149</v>
      </c>
      <c r="AU269" s="248" t="s">
        <v>154</v>
      </c>
      <c r="AY269" s="17" t="s">
        <v>146</v>
      </c>
      <c r="BE269" s="249">
        <f>IF(N269="základná",J269,0)</f>
        <v>0</v>
      </c>
      <c r="BF269" s="249">
        <f>IF(N269="znížená",J269,0)</f>
        <v>0</v>
      </c>
      <c r="BG269" s="249">
        <f>IF(N269="zákl. prenesená",J269,0)</f>
        <v>0</v>
      </c>
      <c r="BH269" s="249">
        <f>IF(N269="zníž. prenesená",J269,0)</f>
        <v>0</v>
      </c>
      <c r="BI269" s="249">
        <f>IF(N269="nulová",J269,0)</f>
        <v>0</v>
      </c>
      <c r="BJ269" s="17" t="s">
        <v>154</v>
      </c>
      <c r="BK269" s="249">
        <f>ROUND(I269*H269,2)</f>
        <v>0</v>
      </c>
      <c r="BL269" s="17" t="s">
        <v>153</v>
      </c>
      <c r="BM269" s="248" t="s">
        <v>1006</v>
      </c>
    </row>
    <row r="270" s="2" customFormat="1" ht="24" customHeight="1">
      <c r="A270" s="38"/>
      <c r="B270" s="39"/>
      <c r="C270" s="236" t="s">
        <v>429</v>
      </c>
      <c r="D270" s="236" t="s">
        <v>149</v>
      </c>
      <c r="E270" s="237" t="s">
        <v>408</v>
      </c>
      <c r="F270" s="238" t="s">
        <v>409</v>
      </c>
      <c r="G270" s="239" t="s">
        <v>355</v>
      </c>
      <c r="H270" s="240">
        <v>408.55799999999999</v>
      </c>
      <c r="I270" s="241"/>
      <c r="J270" s="242">
        <f>ROUND(I270*H270,2)</f>
        <v>0</v>
      </c>
      <c r="K270" s="243"/>
      <c r="L270" s="44"/>
      <c r="M270" s="244" t="s">
        <v>1</v>
      </c>
      <c r="N270" s="245" t="s">
        <v>45</v>
      </c>
      <c r="O270" s="91"/>
      <c r="P270" s="246">
        <f>O270*H270</f>
        <v>0</v>
      </c>
      <c r="Q270" s="246">
        <v>0</v>
      </c>
      <c r="R270" s="246">
        <f>Q270*H270</f>
        <v>0</v>
      </c>
      <c r="S270" s="246">
        <v>0</v>
      </c>
      <c r="T270" s="247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48" t="s">
        <v>153</v>
      </c>
      <c r="AT270" s="248" t="s">
        <v>149</v>
      </c>
      <c r="AU270" s="248" t="s">
        <v>154</v>
      </c>
      <c r="AY270" s="17" t="s">
        <v>146</v>
      </c>
      <c r="BE270" s="249">
        <f>IF(N270="základná",J270,0)</f>
        <v>0</v>
      </c>
      <c r="BF270" s="249">
        <f>IF(N270="znížená",J270,0)</f>
        <v>0</v>
      </c>
      <c r="BG270" s="249">
        <f>IF(N270="zákl. prenesená",J270,0)</f>
        <v>0</v>
      </c>
      <c r="BH270" s="249">
        <f>IF(N270="zníž. prenesená",J270,0)</f>
        <v>0</v>
      </c>
      <c r="BI270" s="249">
        <f>IF(N270="nulová",J270,0)</f>
        <v>0</v>
      </c>
      <c r="BJ270" s="17" t="s">
        <v>154</v>
      </c>
      <c r="BK270" s="249">
        <f>ROUND(I270*H270,2)</f>
        <v>0</v>
      </c>
      <c r="BL270" s="17" t="s">
        <v>153</v>
      </c>
      <c r="BM270" s="248" t="s">
        <v>1007</v>
      </c>
    </row>
    <row r="271" s="14" customFormat="1">
      <c r="A271" s="14"/>
      <c r="B271" s="261"/>
      <c r="C271" s="262"/>
      <c r="D271" s="252" t="s">
        <v>163</v>
      </c>
      <c r="E271" s="262"/>
      <c r="F271" s="264" t="s">
        <v>1008</v>
      </c>
      <c r="G271" s="262"/>
      <c r="H271" s="265">
        <v>408.55799999999999</v>
      </c>
      <c r="I271" s="266"/>
      <c r="J271" s="262"/>
      <c r="K271" s="262"/>
      <c r="L271" s="267"/>
      <c r="M271" s="268"/>
      <c r="N271" s="269"/>
      <c r="O271" s="269"/>
      <c r="P271" s="269"/>
      <c r="Q271" s="269"/>
      <c r="R271" s="269"/>
      <c r="S271" s="269"/>
      <c r="T271" s="270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71" t="s">
        <v>163</v>
      </c>
      <c r="AU271" s="271" t="s">
        <v>154</v>
      </c>
      <c r="AV271" s="14" t="s">
        <v>154</v>
      </c>
      <c r="AW271" s="14" t="s">
        <v>4</v>
      </c>
      <c r="AX271" s="14" t="s">
        <v>87</v>
      </c>
      <c r="AY271" s="271" t="s">
        <v>146</v>
      </c>
    </row>
    <row r="272" s="12" customFormat="1" ht="25.92" customHeight="1">
      <c r="A272" s="12"/>
      <c r="B272" s="220"/>
      <c r="C272" s="221"/>
      <c r="D272" s="222" t="s">
        <v>78</v>
      </c>
      <c r="E272" s="223" t="s">
        <v>412</v>
      </c>
      <c r="F272" s="223" t="s">
        <v>413</v>
      </c>
      <c r="G272" s="221"/>
      <c r="H272" s="221"/>
      <c r="I272" s="224"/>
      <c r="J272" s="225">
        <f>BK272</f>
        <v>0</v>
      </c>
      <c r="K272" s="221"/>
      <c r="L272" s="226"/>
      <c r="M272" s="227"/>
      <c r="N272" s="228"/>
      <c r="O272" s="228"/>
      <c r="P272" s="229">
        <f>P273</f>
        <v>0</v>
      </c>
      <c r="Q272" s="228"/>
      <c r="R272" s="229">
        <f>R273</f>
        <v>0.87928040000000018</v>
      </c>
      <c r="S272" s="228"/>
      <c r="T272" s="230">
        <f>T273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31" t="s">
        <v>154</v>
      </c>
      <c r="AT272" s="232" t="s">
        <v>78</v>
      </c>
      <c r="AU272" s="232" t="s">
        <v>79</v>
      </c>
      <c r="AY272" s="231" t="s">
        <v>146</v>
      </c>
      <c r="BK272" s="233">
        <f>BK273</f>
        <v>0</v>
      </c>
    </row>
    <row r="273" s="12" customFormat="1" ht="22.8" customHeight="1">
      <c r="A273" s="12"/>
      <c r="B273" s="220"/>
      <c r="C273" s="221"/>
      <c r="D273" s="222" t="s">
        <v>78</v>
      </c>
      <c r="E273" s="234" t="s">
        <v>1009</v>
      </c>
      <c r="F273" s="234" t="s">
        <v>1010</v>
      </c>
      <c r="G273" s="221"/>
      <c r="H273" s="221"/>
      <c r="I273" s="224"/>
      <c r="J273" s="235">
        <f>BK273</f>
        <v>0</v>
      </c>
      <c r="K273" s="221"/>
      <c r="L273" s="226"/>
      <c r="M273" s="227"/>
      <c r="N273" s="228"/>
      <c r="O273" s="228"/>
      <c r="P273" s="229">
        <f>SUM(P274:P311)</f>
        <v>0</v>
      </c>
      <c r="Q273" s="228"/>
      <c r="R273" s="229">
        <f>SUM(R274:R311)</f>
        <v>0.87928040000000018</v>
      </c>
      <c r="S273" s="228"/>
      <c r="T273" s="230">
        <f>SUM(T274:T311)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31" t="s">
        <v>154</v>
      </c>
      <c r="AT273" s="232" t="s">
        <v>78</v>
      </c>
      <c r="AU273" s="232" t="s">
        <v>87</v>
      </c>
      <c r="AY273" s="231" t="s">
        <v>146</v>
      </c>
      <c r="BK273" s="233">
        <f>SUM(BK274:BK311)</f>
        <v>0</v>
      </c>
    </row>
    <row r="274" s="2" customFormat="1" ht="36" customHeight="1">
      <c r="A274" s="38"/>
      <c r="B274" s="39"/>
      <c r="C274" s="236" t="s">
        <v>433</v>
      </c>
      <c r="D274" s="236" t="s">
        <v>149</v>
      </c>
      <c r="E274" s="237" t="s">
        <v>1011</v>
      </c>
      <c r="F274" s="238" t="s">
        <v>1012</v>
      </c>
      <c r="G274" s="239" t="s">
        <v>152</v>
      </c>
      <c r="H274" s="240">
        <v>91.376000000000005</v>
      </c>
      <c r="I274" s="241"/>
      <c r="J274" s="242">
        <f>ROUND(I274*H274,2)</f>
        <v>0</v>
      </c>
      <c r="K274" s="243"/>
      <c r="L274" s="44"/>
      <c r="M274" s="244" t="s">
        <v>1</v>
      </c>
      <c r="N274" s="245" t="s">
        <v>45</v>
      </c>
      <c r="O274" s="91"/>
      <c r="P274" s="246">
        <f>O274*H274</f>
        <v>0</v>
      </c>
      <c r="Q274" s="246">
        <v>0.00032000000000000003</v>
      </c>
      <c r="R274" s="246">
        <f>Q274*H274</f>
        <v>0.029240320000000004</v>
      </c>
      <c r="S274" s="246">
        <v>0</v>
      </c>
      <c r="T274" s="247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48" t="s">
        <v>262</v>
      </c>
      <c r="AT274" s="248" t="s">
        <v>149</v>
      </c>
      <c r="AU274" s="248" t="s">
        <v>154</v>
      </c>
      <c r="AY274" s="17" t="s">
        <v>146</v>
      </c>
      <c r="BE274" s="249">
        <f>IF(N274="základná",J274,0)</f>
        <v>0</v>
      </c>
      <c r="BF274" s="249">
        <f>IF(N274="znížená",J274,0)</f>
        <v>0</v>
      </c>
      <c r="BG274" s="249">
        <f>IF(N274="zákl. prenesená",J274,0)</f>
        <v>0</v>
      </c>
      <c r="BH274" s="249">
        <f>IF(N274="zníž. prenesená",J274,0)</f>
        <v>0</v>
      </c>
      <c r="BI274" s="249">
        <f>IF(N274="nulová",J274,0)</f>
        <v>0</v>
      </c>
      <c r="BJ274" s="17" t="s">
        <v>154</v>
      </c>
      <c r="BK274" s="249">
        <f>ROUND(I274*H274,2)</f>
        <v>0</v>
      </c>
      <c r="BL274" s="17" t="s">
        <v>262</v>
      </c>
      <c r="BM274" s="248" t="s">
        <v>1013</v>
      </c>
    </row>
    <row r="275" s="13" customFormat="1">
      <c r="A275" s="13"/>
      <c r="B275" s="250"/>
      <c r="C275" s="251"/>
      <c r="D275" s="252" t="s">
        <v>163</v>
      </c>
      <c r="E275" s="253" t="s">
        <v>1</v>
      </c>
      <c r="F275" s="254" t="s">
        <v>955</v>
      </c>
      <c r="G275" s="251"/>
      <c r="H275" s="253" t="s">
        <v>1</v>
      </c>
      <c r="I275" s="255"/>
      <c r="J275" s="251"/>
      <c r="K275" s="251"/>
      <c r="L275" s="256"/>
      <c r="M275" s="257"/>
      <c r="N275" s="258"/>
      <c r="O275" s="258"/>
      <c r="P275" s="258"/>
      <c r="Q275" s="258"/>
      <c r="R275" s="258"/>
      <c r="S275" s="258"/>
      <c r="T275" s="259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60" t="s">
        <v>163</v>
      </c>
      <c r="AU275" s="260" t="s">
        <v>154</v>
      </c>
      <c r="AV275" s="13" t="s">
        <v>87</v>
      </c>
      <c r="AW275" s="13" t="s">
        <v>33</v>
      </c>
      <c r="AX275" s="13" t="s">
        <v>79</v>
      </c>
      <c r="AY275" s="260" t="s">
        <v>146</v>
      </c>
    </row>
    <row r="276" s="14" customFormat="1">
      <c r="A276" s="14"/>
      <c r="B276" s="261"/>
      <c r="C276" s="262"/>
      <c r="D276" s="252" t="s">
        <v>163</v>
      </c>
      <c r="E276" s="263" t="s">
        <v>1</v>
      </c>
      <c r="F276" s="264" t="s">
        <v>956</v>
      </c>
      <c r="G276" s="262"/>
      <c r="H276" s="265">
        <v>27.937999999999999</v>
      </c>
      <c r="I276" s="266"/>
      <c r="J276" s="262"/>
      <c r="K276" s="262"/>
      <c r="L276" s="267"/>
      <c r="M276" s="268"/>
      <c r="N276" s="269"/>
      <c r="O276" s="269"/>
      <c r="P276" s="269"/>
      <c r="Q276" s="269"/>
      <c r="R276" s="269"/>
      <c r="S276" s="269"/>
      <c r="T276" s="270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71" t="s">
        <v>163</v>
      </c>
      <c r="AU276" s="271" t="s">
        <v>154</v>
      </c>
      <c r="AV276" s="14" t="s">
        <v>154</v>
      </c>
      <c r="AW276" s="14" t="s">
        <v>33</v>
      </c>
      <c r="AX276" s="14" t="s">
        <v>79</v>
      </c>
      <c r="AY276" s="271" t="s">
        <v>146</v>
      </c>
    </row>
    <row r="277" s="14" customFormat="1">
      <c r="A277" s="14"/>
      <c r="B277" s="261"/>
      <c r="C277" s="262"/>
      <c r="D277" s="252" t="s">
        <v>163</v>
      </c>
      <c r="E277" s="263" t="s">
        <v>1</v>
      </c>
      <c r="F277" s="264" t="s">
        <v>957</v>
      </c>
      <c r="G277" s="262"/>
      <c r="H277" s="265">
        <v>46.563000000000002</v>
      </c>
      <c r="I277" s="266"/>
      <c r="J277" s="262"/>
      <c r="K277" s="262"/>
      <c r="L277" s="267"/>
      <c r="M277" s="268"/>
      <c r="N277" s="269"/>
      <c r="O277" s="269"/>
      <c r="P277" s="269"/>
      <c r="Q277" s="269"/>
      <c r="R277" s="269"/>
      <c r="S277" s="269"/>
      <c r="T277" s="270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71" t="s">
        <v>163</v>
      </c>
      <c r="AU277" s="271" t="s">
        <v>154</v>
      </c>
      <c r="AV277" s="14" t="s">
        <v>154</v>
      </c>
      <c r="AW277" s="14" t="s">
        <v>33</v>
      </c>
      <c r="AX277" s="14" t="s">
        <v>79</v>
      </c>
      <c r="AY277" s="271" t="s">
        <v>146</v>
      </c>
    </row>
    <row r="278" s="14" customFormat="1">
      <c r="A278" s="14"/>
      <c r="B278" s="261"/>
      <c r="C278" s="262"/>
      <c r="D278" s="252" t="s">
        <v>163</v>
      </c>
      <c r="E278" s="263" t="s">
        <v>1</v>
      </c>
      <c r="F278" s="264" t="s">
        <v>958</v>
      </c>
      <c r="G278" s="262"/>
      <c r="H278" s="265">
        <v>16.875</v>
      </c>
      <c r="I278" s="266"/>
      <c r="J278" s="262"/>
      <c r="K278" s="262"/>
      <c r="L278" s="267"/>
      <c r="M278" s="268"/>
      <c r="N278" s="269"/>
      <c r="O278" s="269"/>
      <c r="P278" s="269"/>
      <c r="Q278" s="269"/>
      <c r="R278" s="269"/>
      <c r="S278" s="269"/>
      <c r="T278" s="270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71" t="s">
        <v>163</v>
      </c>
      <c r="AU278" s="271" t="s">
        <v>154</v>
      </c>
      <c r="AV278" s="14" t="s">
        <v>154</v>
      </c>
      <c r="AW278" s="14" t="s">
        <v>33</v>
      </c>
      <c r="AX278" s="14" t="s">
        <v>79</v>
      </c>
      <c r="AY278" s="271" t="s">
        <v>146</v>
      </c>
    </row>
    <row r="279" s="15" customFormat="1">
      <c r="A279" s="15"/>
      <c r="B279" s="272"/>
      <c r="C279" s="273"/>
      <c r="D279" s="252" t="s">
        <v>163</v>
      </c>
      <c r="E279" s="274" t="s">
        <v>1</v>
      </c>
      <c r="F279" s="275" t="s">
        <v>178</v>
      </c>
      <c r="G279" s="273"/>
      <c r="H279" s="276">
        <v>91.376000000000005</v>
      </c>
      <c r="I279" s="277"/>
      <c r="J279" s="273"/>
      <c r="K279" s="273"/>
      <c r="L279" s="278"/>
      <c r="M279" s="279"/>
      <c r="N279" s="280"/>
      <c r="O279" s="280"/>
      <c r="P279" s="280"/>
      <c r="Q279" s="280"/>
      <c r="R279" s="280"/>
      <c r="S279" s="280"/>
      <c r="T279" s="281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82" t="s">
        <v>163</v>
      </c>
      <c r="AU279" s="282" t="s">
        <v>154</v>
      </c>
      <c r="AV279" s="15" t="s">
        <v>153</v>
      </c>
      <c r="AW279" s="15" t="s">
        <v>33</v>
      </c>
      <c r="AX279" s="15" t="s">
        <v>87</v>
      </c>
      <c r="AY279" s="282" t="s">
        <v>146</v>
      </c>
    </row>
    <row r="280" s="2" customFormat="1" ht="24" customHeight="1">
      <c r="A280" s="38"/>
      <c r="B280" s="39"/>
      <c r="C280" s="283" t="s">
        <v>437</v>
      </c>
      <c r="D280" s="283" t="s">
        <v>438</v>
      </c>
      <c r="E280" s="284" t="s">
        <v>1014</v>
      </c>
      <c r="F280" s="285" t="s">
        <v>1015</v>
      </c>
      <c r="G280" s="286" t="s">
        <v>561</v>
      </c>
      <c r="H280" s="287">
        <v>27.413</v>
      </c>
      <c r="I280" s="288"/>
      <c r="J280" s="289">
        <f>ROUND(I280*H280,2)</f>
        <v>0</v>
      </c>
      <c r="K280" s="290"/>
      <c r="L280" s="291"/>
      <c r="M280" s="292" t="s">
        <v>1</v>
      </c>
      <c r="N280" s="293" t="s">
        <v>45</v>
      </c>
      <c r="O280" s="91"/>
      <c r="P280" s="246">
        <f>O280*H280</f>
        <v>0</v>
      </c>
      <c r="Q280" s="246">
        <v>0.001</v>
      </c>
      <c r="R280" s="246">
        <f>Q280*H280</f>
        <v>0.027413</v>
      </c>
      <c r="S280" s="246">
        <v>0</v>
      </c>
      <c r="T280" s="247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48" t="s">
        <v>362</v>
      </c>
      <c r="AT280" s="248" t="s">
        <v>438</v>
      </c>
      <c r="AU280" s="248" t="s">
        <v>154</v>
      </c>
      <c r="AY280" s="17" t="s">
        <v>146</v>
      </c>
      <c r="BE280" s="249">
        <f>IF(N280="základná",J280,0)</f>
        <v>0</v>
      </c>
      <c r="BF280" s="249">
        <f>IF(N280="znížená",J280,0)</f>
        <v>0</v>
      </c>
      <c r="BG280" s="249">
        <f>IF(N280="zákl. prenesená",J280,0)</f>
        <v>0</v>
      </c>
      <c r="BH280" s="249">
        <f>IF(N280="zníž. prenesená",J280,0)</f>
        <v>0</v>
      </c>
      <c r="BI280" s="249">
        <f>IF(N280="nulová",J280,0)</f>
        <v>0</v>
      </c>
      <c r="BJ280" s="17" t="s">
        <v>154</v>
      </c>
      <c r="BK280" s="249">
        <f>ROUND(I280*H280,2)</f>
        <v>0</v>
      </c>
      <c r="BL280" s="17" t="s">
        <v>262</v>
      </c>
      <c r="BM280" s="248" t="s">
        <v>1016</v>
      </c>
    </row>
    <row r="281" s="14" customFormat="1">
      <c r="A281" s="14"/>
      <c r="B281" s="261"/>
      <c r="C281" s="262"/>
      <c r="D281" s="252" t="s">
        <v>163</v>
      </c>
      <c r="E281" s="262"/>
      <c r="F281" s="264" t="s">
        <v>1017</v>
      </c>
      <c r="G281" s="262"/>
      <c r="H281" s="265">
        <v>27.413</v>
      </c>
      <c r="I281" s="266"/>
      <c r="J281" s="262"/>
      <c r="K281" s="262"/>
      <c r="L281" s="267"/>
      <c r="M281" s="268"/>
      <c r="N281" s="269"/>
      <c r="O281" s="269"/>
      <c r="P281" s="269"/>
      <c r="Q281" s="269"/>
      <c r="R281" s="269"/>
      <c r="S281" s="269"/>
      <c r="T281" s="270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71" t="s">
        <v>163</v>
      </c>
      <c r="AU281" s="271" t="s">
        <v>154</v>
      </c>
      <c r="AV281" s="14" t="s">
        <v>154</v>
      </c>
      <c r="AW281" s="14" t="s">
        <v>4</v>
      </c>
      <c r="AX281" s="14" t="s">
        <v>87</v>
      </c>
      <c r="AY281" s="271" t="s">
        <v>146</v>
      </c>
    </row>
    <row r="282" s="2" customFormat="1" ht="24" customHeight="1">
      <c r="A282" s="38"/>
      <c r="B282" s="39"/>
      <c r="C282" s="283" t="s">
        <v>442</v>
      </c>
      <c r="D282" s="283" t="s">
        <v>438</v>
      </c>
      <c r="E282" s="284" t="s">
        <v>1018</v>
      </c>
      <c r="F282" s="285" t="s">
        <v>1019</v>
      </c>
      <c r="G282" s="286" t="s">
        <v>561</v>
      </c>
      <c r="H282" s="287">
        <v>456.88</v>
      </c>
      <c r="I282" s="288"/>
      <c r="J282" s="289">
        <f>ROUND(I282*H282,2)</f>
        <v>0</v>
      </c>
      <c r="K282" s="290"/>
      <c r="L282" s="291"/>
      <c r="M282" s="292" t="s">
        <v>1</v>
      </c>
      <c r="N282" s="293" t="s">
        <v>45</v>
      </c>
      <c r="O282" s="91"/>
      <c r="P282" s="246">
        <f>O282*H282</f>
        <v>0</v>
      </c>
      <c r="Q282" s="246">
        <v>0.001</v>
      </c>
      <c r="R282" s="246">
        <f>Q282*H282</f>
        <v>0.45688000000000001</v>
      </c>
      <c r="S282" s="246">
        <v>0</v>
      </c>
      <c r="T282" s="247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48" t="s">
        <v>362</v>
      </c>
      <c r="AT282" s="248" t="s">
        <v>438</v>
      </c>
      <c r="AU282" s="248" t="s">
        <v>154</v>
      </c>
      <c r="AY282" s="17" t="s">
        <v>146</v>
      </c>
      <c r="BE282" s="249">
        <f>IF(N282="základná",J282,0)</f>
        <v>0</v>
      </c>
      <c r="BF282" s="249">
        <f>IF(N282="znížená",J282,0)</f>
        <v>0</v>
      </c>
      <c r="BG282" s="249">
        <f>IF(N282="zákl. prenesená",J282,0)</f>
        <v>0</v>
      </c>
      <c r="BH282" s="249">
        <f>IF(N282="zníž. prenesená",J282,0)</f>
        <v>0</v>
      </c>
      <c r="BI282" s="249">
        <f>IF(N282="nulová",J282,0)</f>
        <v>0</v>
      </c>
      <c r="BJ282" s="17" t="s">
        <v>154</v>
      </c>
      <c r="BK282" s="249">
        <f>ROUND(I282*H282,2)</f>
        <v>0</v>
      </c>
      <c r="BL282" s="17" t="s">
        <v>262</v>
      </c>
      <c r="BM282" s="248" t="s">
        <v>1020</v>
      </c>
    </row>
    <row r="283" s="14" customFormat="1">
      <c r="A283" s="14"/>
      <c r="B283" s="261"/>
      <c r="C283" s="262"/>
      <c r="D283" s="252" t="s">
        <v>163</v>
      </c>
      <c r="E283" s="262"/>
      <c r="F283" s="264" t="s">
        <v>1021</v>
      </c>
      <c r="G283" s="262"/>
      <c r="H283" s="265">
        <v>456.88</v>
      </c>
      <c r="I283" s="266"/>
      <c r="J283" s="262"/>
      <c r="K283" s="262"/>
      <c r="L283" s="267"/>
      <c r="M283" s="268"/>
      <c r="N283" s="269"/>
      <c r="O283" s="269"/>
      <c r="P283" s="269"/>
      <c r="Q283" s="269"/>
      <c r="R283" s="269"/>
      <c r="S283" s="269"/>
      <c r="T283" s="270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71" t="s">
        <v>163</v>
      </c>
      <c r="AU283" s="271" t="s">
        <v>154</v>
      </c>
      <c r="AV283" s="14" t="s">
        <v>154</v>
      </c>
      <c r="AW283" s="14" t="s">
        <v>4</v>
      </c>
      <c r="AX283" s="14" t="s">
        <v>87</v>
      </c>
      <c r="AY283" s="271" t="s">
        <v>146</v>
      </c>
    </row>
    <row r="284" s="2" customFormat="1" ht="24" customHeight="1">
      <c r="A284" s="38"/>
      <c r="B284" s="39"/>
      <c r="C284" s="236" t="s">
        <v>446</v>
      </c>
      <c r="D284" s="236" t="s">
        <v>149</v>
      </c>
      <c r="E284" s="237" t="s">
        <v>1022</v>
      </c>
      <c r="F284" s="238" t="s">
        <v>1023</v>
      </c>
      <c r="G284" s="239" t="s">
        <v>152</v>
      </c>
      <c r="H284" s="240">
        <v>91.376000000000005</v>
      </c>
      <c r="I284" s="241"/>
      <c r="J284" s="242">
        <f>ROUND(I284*H284,2)</f>
        <v>0</v>
      </c>
      <c r="K284" s="243"/>
      <c r="L284" s="44"/>
      <c r="M284" s="244" t="s">
        <v>1</v>
      </c>
      <c r="N284" s="245" t="s">
        <v>45</v>
      </c>
      <c r="O284" s="91"/>
      <c r="P284" s="246">
        <f>O284*H284</f>
        <v>0</v>
      </c>
      <c r="Q284" s="246">
        <v>8.0000000000000007E-05</v>
      </c>
      <c r="R284" s="246">
        <f>Q284*H284</f>
        <v>0.0073100800000000009</v>
      </c>
      <c r="S284" s="246">
        <v>0</v>
      </c>
      <c r="T284" s="247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48" t="s">
        <v>262</v>
      </c>
      <c r="AT284" s="248" t="s">
        <v>149</v>
      </c>
      <c r="AU284" s="248" t="s">
        <v>154</v>
      </c>
      <c r="AY284" s="17" t="s">
        <v>146</v>
      </c>
      <c r="BE284" s="249">
        <f>IF(N284="základná",J284,0)</f>
        <v>0</v>
      </c>
      <c r="BF284" s="249">
        <f>IF(N284="znížená",J284,0)</f>
        <v>0</v>
      </c>
      <c r="BG284" s="249">
        <f>IF(N284="zákl. prenesená",J284,0)</f>
        <v>0</v>
      </c>
      <c r="BH284" s="249">
        <f>IF(N284="zníž. prenesená",J284,0)</f>
        <v>0</v>
      </c>
      <c r="BI284" s="249">
        <f>IF(N284="nulová",J284,0)</f>
        <v>0</v>
      </c>
      <c r="BJ284" s="17" t="s">
        <v>154</v>
      </c>
      <c r="BK284" s="249">
        <f>ROUND(I284*H284,2)</f>
        <v>0</v>
      </c>
      <c r="BL284" s="17" t="s">
        <v>262</v>
      </c>
      <c r="BM284" s="248" t="s">
        <v>1024</v>
      </c>
    </row>
    <row r="285" s="13" customFormat="1">
      <c r="A285" s="13"/>
      <c r="B285" s="250"/>
      <c r="C285" s="251"/>
      <c r="D285" s="252" t="s">
        <v>163</v>
      </c>
      <c r="E285" s="253" t="s">
        <v>1</v>
      </c>
      <c r="F285" s="254" t="s">
        <v>955</v>
      </c>
      <c r="G285" s="251"/>
      <c r="H285" s="253" t="s">
        <v>1</v>
      </c>
      <c r="I285" s="255"/>
      <c r="J285" s="251"/>
      <c r="K285" s="251"/>
      <c r="L285" s="256"/>
      <c r="M285" s="257"/>
      <c r="N285" s="258"/>
      <c r="O285" s="258"/>
      <c r="P285" s="258"/>
      <c r="Q285" s="258"/>
      <c r="R285" s="258"/>
      <c r="S285" s="258"/>
      <c r="T285" s="259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60" t="s">
        <v>163</v>
      </c>
      <c r="AU285" s="260" t="s">
        <v>154</v>
      </c>
      <c r="AV285" s="13" t="s">
        <v>87</v>
      </c>
      <c r="AW285" s="13" t="s">
        <v>33</v>
      </c>
      <c r="AX285" s="13" t="s">
        <v>79</v>
      </c>
      <c r="AY285" s="260" t="s">
        <v>146</v>
      </c>
    </row>
    <row r="286" s="14" customFormat="1">
      <c r="A286" s="14"/>
      <c r="B286" s="261"/>
      <c r="C286" s="262"/>
      <c r="D286" s="252" t="s">
        <v>163</v>
      </c>
      <c r="E286" s="263" t="s">
        <v>1</v>
      </c>
      <c r="F286" s="264" t="s">
        <v>956</v>
      </c>
      <c r="G286" s="262"/>
      <c r="H286" s="265">
        <v>27.937999999999999</v>
      </c>
      <c r="I286" s="266"/>
      <c r="J286" s="262"/>
      <c r="K286" s="262"/>
      <c r="L286" s="267"/>
      <c r="M286" s="268"/>
      <c r="N286" s="269"/>
      <c r="O286" s="269"/>
      <c r="P286" s="269"/>
      <c r="Q286" s="269"/>
      <c r="R286" s="269"/>
      <c r="S286" s="269"/>
      <c r="T286" s="270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71" t="s">
        <v>163</v>
      </c>
      <c r="AU286" s="271" t="s">
        <v>154</v>
      </c>
      <c r="AV286" s="14" t="s">
        <v>154</v>
      </c>
      <c r="AW286" s="14" t="s">
        <v>33</v>
      </c>
      <c r="AX286" s="14" t="s">
        <v>79</v>
      </c>
      <c r="AY286" s="271" t="s">
        <v>146</v>
      </c>
    </row>
    <row r="287" s="14" customFormat="1">
      <c r="A287" s="14"/>
      <c r="B287" s="261"/>
      <c r="C287" s="262"/>
      <c r="D287" s="252" t="s">
        <v>163</v>
      </c>
      <c r="E287" s="263" t="s">
        <v>1</v>
      </c>
      <c r="F287" s="264" t="s">
        <v>957</v>
      </c>
      <c r="G287" s="262"/>
      <c r="H287" s="265">
        <v>46.563000000000002</v>
      </c>
      <c r="I287" s="266"/>
      <c r="J287" s="262"/>
      <c r="K287" s="262"/>
      <c r="L287" s="267"/>
      <c r="M287" s="268"/>
      <c r="N287" s="269"/>
      <c r="O287" s="269"/>
      <c r="P287" s="269"/>
      <c r="Q287" s="269"/>
      <c r="R287" s="269"/>
      <c r="S287" s="269"/>
      <c r="T287" s="270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71" t="s">
        <v>163</v>
      </c>
      <c r="AU287" s="271" t="s">
        <v>154</v>
      </c>
      <c r="AV287" s="14" t="s">
        <v>154</v>
      </c>
      <c r="AW287" s="14" t="s">
        <v>33</v>
      </c>
      <c r="AX287" s="14" t="s">
        <v>79</v>
      </c>
      <c r="AY287" s="271" t="s">
        <v>146</v>
      </c>
    </row>
    <row r="288" s="14" customFormat="1">
      <c r="A288" s="14"/>
      <c r="B288" s="261"/>
      <c r="C288" s="262"/>
      <c r="D288" s="252" t="s">
        <v>163</v>
      </c>
      <c r="E288" s="263" t="s">
        <v>1</v>
      </c>
      <c r="F288" s="264" t="s">
        <v>958</v>
      </c>
      <c r="G288" s="262"/>
      <c r="H288" s="265">
        <v>16.875</v>
      </c>
      <c r="I288" s="266"/>
      <c r="J288" s="262"/>
      <c r="K288" s="262"/>
      <c r="L288" s="267"/>
      <c r="M288" s="268"/>
      <c r="N288" s="269"/>
      <c r="O288" s="269"/>
      <c r="P288" s="269"/>
      <c r="Q288" s="269"/>
      <c r="R288" s="269"/>
      <c r="S288" s="269"/>
      <c r="T288" s="270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71" t="s">
        <v>163</v>
      </c>
      <c r="AU288" s="271" t="s">
        <v>154</v>
      </c>
      <c r="AV288" s="14" t="s">
        <v>154</v>
      </c>
      <c r="AW288" s="14" t="s">
        <v>33</v>
      </c>
      <c r="AX288" s="14" t="s">
        <v>79</v>
      </c>
      <c r="AY288" s="271" t="s">
        <v>146</v>
      </c>
    </row>
    <row r="289" s="15" customFormat="1">
      <c r="A289" s="15"/>
      <c r="B289" s="272"/>
      <c r="C289" s="273"/>
      <c r="D289" s="252" t="s">
        <v>163</v>
      </c>
      <c r="E289" s="274" t="s">
        <v>1</v>
      </c>
      <c r="F289" s="275" t="s">
        <v>178</v>
      </c>
      <c r="G289" s="273"/>
      <c r="H289" s="276">
        <v>91.376000000000005</v>
      </c>
      <c r="I289" s="277"/>
      <c r="J289" s="273"/>
      <c r="K289" s="273"/>
      <c r="L289" s="278"/>
      <c r="M289" s="279"/>
      <c r="N289" s="280"/>
      <c r="O289" s="280"/>
      <c r="P289" s="280"/>
      <c r="Q289" s="280"/>
      <c r="R289" s="280"/>
      <c r="S289" s="280"/>
      <c r="T289" s="281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82" t="s">
        <v>163</v>
      </c>
      <c r="AU289" s="282" t="s">
        <v>154</v>
      </c>
      <c r="AV289" s="15" t="s">
        <v>153</v>
      </c>
      <c r="AW289" s="15" t="s">
        <v>33</v>
      </c>
      <c r="AX289" s="15" t="s">
        <v>87</v>
      </c>
      <c r="AY289" s="282" t="s">
        <v>146</v>
      </c>
    </row>
    <row r="290" s="2" customFormat="1" ht="24" customHeight="1">
      <c r="A290" s="38"/>
      <c r="B290" s="39"/>
      <c r="C290" s="236" t="s">
        <v>451</v>
      </c>
      <c r="D290" s="236" t="s">
        <v>149</v>
      </c>
      <c r="E290" s="237" t="s">
        <v>1025</v>
      </c>
      <c r="F290" s="238" t="s">
        <v>1026</v>
      </c>
      <c r="G290" s="239" t="s">
        <v>152</v>
      </c>
      <c r="H290" s="240">
        <v>42.875</v>
      </c>
      <c r="I290" s="241"/>
      <c r="J290" s="242">
        <f>ROUND(I290*H290,2)</f>
        <v>0</v>
      </c>
      <c r="K290" s="243"/>
      <c r="L290" s="44"/>
      <c r="M290" s="244" t="s">
        <v>1</v>
      </c>
      <c r="N290" s="245" t="s">
        <v>45</v>
      </c>
      <c r="O290" s="91"/>
      <c r="P290" s="246">
        <f>O290*H290</f>
        <v>0</v>
      </c>
      <c r="Q290" s="246">
        <v>8.0000000000000007E-05</v>
      </c>
      <c r="R290" s="246">
        <f>Q290*H290</f>
        <v>0.0034300000000000003</v>
      </c>
      <c r="S290" s="246">
        <v>0</v>
      </c>
      <c r="T290" s="247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48" t="s">
        <v>262</v>
      </c>
      <c r="AT290" s="248" t="s">
        <v>149</v>
      </c>
      <c r="AU290" s="248" t="s">
        <v>154</v>
      </c>
      <c r="AY290" s="17" t="s">
        <v>146</v>
      </c>
      <c r="BE290" s="249">
        <f>IF(N290="základná",J290,0)</f>
        <v>0</v>
      </c>
      <c r="BF290" s="249">
        <f>IF(N290="znížená",J290,0)</f>
        <v>0</v>
      </c>
      <c r="BG290" s="249">
        <f>IF(N290="zákl. prenesená",J290,0)</f>
        <v>0</v>
      </c>
      <c r="BH290" s="249">
        <f>IF(N290="zníž. prenesená",J290,0)</f>
        <v>0</v>
      </c>
      <c r="BI290" s="249">
        <f>IF(N290="nulová",J290,0)</f>
        <v>0</v>
      </c>
      <c r="BJ290" s="17" t="s">
        <v>154</v>
      </c>
      <c r="BK290" s="249">
        <f>ROUND(I290*H290,2)</f>
        <v>0</v>
      </c>
      <c r="BL290" s="17" t="s">
        <v>262</v>
      </c>
      <c r="BM290" s="248" t="s">
        <v>1027</v>
      </c>
    </row>
    <row r="291" s="13" customFormat="1">
      <c r="A291" s="13"/>
      <c r="B291" s="250"/>
      <c r="C291" s="251"/>
      <c r="D291" s="252" t="s">
        <v>163</v>
      </c>
      <c r="E291" s="253" t="s">
        <v>1</v>
      </c>
      <c r="F291" s="254" t="s">
        <v>955</v>
      </c>
      <c r="G291" s="251"/>
      <c r="H291" s="253" t="s">
        <v>1</v>
      </c>
      <c r="I291" s="255"/>
      <c r="J291" s="251"/>
      <c r="K291" s="251"/>
      <c r="L291" s="256"/>
      <c r="M291" s="257"/>
      <c r="N291" s="258"/>
      <c r="O291" s="258"/>
      <c r="P291" s="258"/>
      <c r="Q291" s="258"/>
      <c r="R291" s="258"/>
      <c r="S291" s="258"/>
      <c r="T291" s="259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60" t="s">
        <v>163</v>
      </c>
      <c r="AU291" s="260" t="s">
        <v>154</v>
      </c>
      <c r="AV291" s="13" t="s">
        <v>87</v>
      </c>
      <c r="AW291" s="13" t="s">
        <v>33</v>
      </c>
      <c r="AX291" s="13" t="s">
        <v>79</v>
      </c>
      <c r="AY291" s="260" t="s">
        <v>146</v>
      </c>
    </row>
    <row r="292" s="14" customFormat="1">
      <c r="A292" s="14"/>
      <c r="B292" s="261"/>
      <c r="C292" s="262"/>
      <c r="D292" s="252" t="s">
        <v>163</v>
      </c>
      <c r="E292" s="263" t="s">
        <v>1</v>
      </c>
      <c r="F292" s="264" t="s">
        <v>1028</v>
      </c>
      <c r="G292" s="262"/>
      <c r="H292" s="265">
        <v>18.625</v>
      </c>
      <c r="I292" s="266"/>
      <c r="J292" s="262"/>
      <c r="K292" s="262"/>
      <c r="L292" s="267"/>
      <c r="M292" s="268"/>
      <c r="N292" s="269"/>
      <c r="O292" s="269"/>
      <c r="P292" s="269"/>
      <c r="Q292" s="269"/>
      <c r="R292" s="269"/>
      <c r="S292" s="269"/>
      <c r="T292" s="270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71" t="s">
        <v>163</v>
      </c>
      <c r="AU292" s="271" t="s">
        <v>154</v>
      </c>
      <c r="AV292" s="14" t="s">
        <v>154</v>
      </c>
      <c r="AW292" s="14" t="s">
        <v>33</v>
      </c>
      <c r="AX292" s="14" t="s">
        <v>79</v>
      </c>
      <c r="AY292" s="271" t="s">
        <v>146</v>
      </c>
    </row>
    <row r="293" s="14" customFormat="1">
      <c r="A293" s="14"/>
      <c r="B293" s="261"/>
      <c r="C293" s="262"/>
      <c r="D293" s="252" t="s">
        <v>163</v>
      </c>
      <c r="E293" s="263" t="s">
        <v>1</v>
      </c>
      <c r="F293" s="264" t="s">
        <v>1028</v>
      </c>
      <c r="G293" s="262"/>
      <c r="H293" s="265">
        <v>18.625</v>
      </c>
      <c r="I293" s="266"/>
      <c r="J293" s="262"/>
      <c r="K293" s="262"/>
      <c r="L293" s="267"/>
      <c r="M293" s="268"/>
      <c r="N293" s="269"/>
      <c r="O293" s="269"/>
      <c r="P293" s="269"/>
      <c r="Q293" s="269"/>
      <c r="R293" s="269"/>
      <c r="S293" s="269"/>
      <c r="T293" s="270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71" t="s">
        <v>163</v>
      </c>
      <c r="AU293" s="271" t="s">
        <v>154</v>
      </c>
      <c r="AV293" s="14" t="s">
        <v>154</v>
      </c>
      <c r="AW293" s="14" t="s">
        <v>33</v>
      </c>
      <c r="AX293" s="14" t="s">
        <v>79</v>
      </c>
      <c r="AY293" s="271" t="s">
        <v>146</v>
      </c>
    </row>
    <row r="294" s="14" customFormat="1">
      <c r="A294" s="14"/>
      <c r="B294" s="261"/>
      <c r="C294" s="262"/>
      <c r="D294" s="252" t="s">
        <v>163</v>
      </c>
      <c r="E294" s="263" t="s">
        <v>1</v>
      </c>
      <c r="F294" s="264" t="s">
        <v>943</v>
      </c>
      <c r="G294" s="262"/>
      <c r="H294" s="265">
        <v>5.625</v>
      </c>
      <c r="I294" s="266"/>
      <c r="J294" s="262"/>
      <c r="K294" s="262"/>
      <c r="L294" s="267"/>
      <c r="M294" s="268"/>
      <c r="N294" s="269"/>
      <c r="O294" s="269"/>
      <c r="P294" s="269"/>
      <c r="Q294" s="269"/>
      <c r="R294" s="269"/>
      <c r="S294" s="269"/>
      <c r="T294" s="270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71" t="s">
        <v>163</v>
      </c>
      <c r="AU294" s="271" t="s">
        <v>154</v>
      </c>
      <c r="AV294" s="14" t="s">
        <v>154</v>
      </c>
      <c r="AW294" s="14" t="s">
        <v>33</v>
      </c>
      <c r="AX294" s="14" t="s">
        <v>79</v>
      </c>
      <c r="AY294" s="271" t="s">
        <v>146</v>
      </c>
    </row>
    <row r="295" s="15" customFormat="1">
      <c r="A295" s="15"/>
      <c r="B295" s="272"/>
      <c r="C295" s="273"/>
      <c r="D295" s="252" t="s">
        <v>163</v>
      </c>
      <c r="E295" s="274" t="s">
        <v>1</v>
      </c>
      <c r="F295" s="275" t="s">
        <v>178</v>
      </c>
      <c r="G295" s="273"/>
      <c r="H295" s="276">
        <v>42.875</v>
      </c>
      <c r="I295" s="277"/>
      <c r="J295" s="273"/>
      <c r="K295" s="273"/>
      <c r="L295" s="278"/>
      <c r="M295" s="279"/>
      <c r="N295" s="280"/>
      <c r="O295" s="280"/>
      <c r="P295" s="280"/>
      <c r="Q295" s="280"/>
      <c r="R295" s="280"/>
      <c r="S295" s="280"/>
      <c r="T295" s="281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82" t="s">
        <v>163</v>
      </c>
      <c r="AU295" s="282" t="s">
        <v>154</v>
      </c>
      <c r="AV295" s="15" t="s">
        <v>153</v>
      </c>
      <c r="AW295" s="15" t="s">
        <v>33</v>
      </c>
      <c r="AX295" s="15" t="s">
        <v>87</v>
      </c>
      <c r="AY295" s="282" t="s">
        <v>146</v>
      </c>
    </row>
    <row r="296" s="2" customFormat="1" ht="36" customHeight="1">
      <c r="A296" s="38"/>
      <c r="B296" s="39"/>
      <c r="C296" s="283" t="s">
        <v>455</v>
      </c>
      <c r="D296" s="283" t="s">
        <v>438</v>
      </c>
      <c r="E296" s="284" t="s">
        <v>1029</v>
      </c>
      <c r="F296" s="285" t="s">
        <v>1030</v>
      </c>
      <c r="G296" s="286" t="s">
        <v>152</v>
      </c>
      <c r="H296" s="287">
        <v>147.67599999999999</v>
      </c>
      <c r="I296" s="288"/>
      <c r="J296" s="289">
        <f>ROUND(I296*H296,2)</f>
        <v>0</v>
      </c>
      <c r="K296" s="290"/>
      <c r="L296" s="291"/>
      <c r="M296" s="292" t="s">
        <v>1</v>
      </c>
      <c r="N296" s="293" t="s">
        <v>45</v>
      </c>
      <c r="O296" s="91"/>
      <c r="P296" s="246">
        <f>O296*H296</f>
        <v>0</v>
      </c>
      <c r="Q296" s="246">
        <v>0.002</v>
      </c>
      <c r="R296" s="246">
        <f>Q296*H296</f>
        <v>0.295352</v>
      </c>
      <c r="S296" s="246">
        <v>0</v>
      </c>
      <c r="T296" s="247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48" t="s">
        <v>362</v>
      </c>
      <c r="AT296" s="248" t="s">
        <v>438</v>
      </c>
      <c r="AU296" s="248" t="s">
        <v>154</v>
      </c>
      <c r="AY296" s="17" t="s">
        <v>146</v>
      </c>
      <c r="BE296" s="249">
        <f>IF(N296="základná",J296,0)</f>
        <v>0</v>
      </c>
      <c r="BF296" s="249">
        <f>IF(N296="znížená",J296,0)</f>
        <v>0</v>
      </c>
      <c r="BG296" s="249">
        <f>IF(N296="zákl. prenesená",J296,0)</f>
        <v>0</v>
      </c>
      <c r="BH296" s="249">
        <f>IF(N296="zníž. prenesená",J296,0)</f>
        <v>0</v>
      </c>
      <c r="BI296" s="249">
        <f>IF(N296="nulová",J296,0)</f>
        <v>0</v>
      </c>
      <c r="BJ296" s="17" t="s">
        <v>154</v>
      </c>
      <c r="BK296" s="249">
        <f>ROUND(I296*H296,2)</f>
        <v>0</v>
      </c>
      <c r="BL296" s="17" t="s">
        <v>262</v>
      </c>
      <c r="BM296" s="248" t="s">
        <v>1031</v>
      </c>
    </row>
    <row r="297" s="14" customFormat="1">
      <c r="A297" s="14"/>
      <c r="B297" s="261"/>
      <c r="C297" s="262"/>
      <c r="D297" s="252" t="s">
        <v>163</v>
      </c>
      <c r="E297" s="262"/>
      <c r="F297" s="264" t="s">
        <v>1032</v>
      </c>
      <c r="G297" s="262"/>
      <c r="H297" s="265">
        <v>147.67599999999999</v>
      </c>
      <c r="I297" s="266"/>
      <c r="J297" s="262"/>
      <c r="K297" s="262"/>
      <c r="L297" s="267"/>
      <c r="M297" s="268"/>
      <c r="N297" s="269"/>
      <c r="O297" s="269"/>
      <c r="P297" s="269"/>
      <c r="Q297" s="269"/>
      <c r="R297" s="269"/>
      <c r="S297" s="269"/>
      <c r="T297" s="270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71" t="s">
        <v>163</v>
      </c>
      <c r="AU297" s="271" t="s">
        <v>154</v>
      </c>
      <c r="AV297" s="14" t="s">
        <v>154</v>
      </c>
      <c r="AW297" s="14" t="s">
        <v>4</v>
      </c>
      <c r="AX297" s="14" t="s">
        <v>87</v>
      </c>
      <c r="AY297" s="271" t="s">
        <v>146</v>
      </c>
    </row>
    <row r="298" s="2" customFormat="1" ht="36" customHeight="1">
      <c r="A298" s="38"/>
      <c r="B298" s="39"/>
      <c r="C298" s="236" t="s">
        <v>459</v>
      </c>
      <c r="D298" s="236" t="s">
        <v>149</v>
      </c>
      <c r="E298" s="237" t="s">
        <v>1033</v>
      </c>
      <c r="F298" s="238" t="s">
        <v>1034</v>
      </c>
      <c r="G298" s="239" t="s">
        <v>198</v>
      </c>
      <c r="H298" s="240">
        <v>48.5</v>
      </c>
      <c r="I298" s="241"/>
      <c r="J298" s="242">
        <f>ROUND(I298*H298,2)</f>
        <v>0</v>
      </c>
      <c r="K298" s="243"/>
      <c r="L298" s="44"/>
      <c r="M298" s="244" t="s">
        <v>1</v>
      </c>
      <c r="N298" s="245" t="s">
        <v>45</v>
      </c>
      <c r="O298" s="91"/>
      <c r="P298" s="246">
        <f>O298*H298</f>
        <v>0</v>
      </c>
      <c r="Q298" s="246">
        <v>2.0000000000000002E-05</v>
      </c>
      <c r="R298" s="246">
        <f>Q298*H298</f>
        <v>0.00097000000000000005</v>
      </c>
      <c r="S298" s="246">
        <v>0</v>
      </c>
      <c r="T298" s="247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48" t="s">
        <v>262</v>
      </c>
      <c r="AT298" s="248" t="s">
        <v>149</v>
      </c>
      <c r="AU298" s="248" t="s">
        <v>154</v>
      </c>
      <c r="AY298" s="17" t="s">
        <v>146</v>
      </c>
      <c r="BE298" s="249">
        <f>IF(N298="základná",J298,0)</f>
        <v>0</v>
      </c>
      <c r="BF298" s="249">
        <f>IF(N298="znížená",J298,0)</f>
        <v>0</v>
      </c>
      <c r="BG298" s="249">
        <f>IF(N298="zákl. prenesená",J298,0)</f>
        <v>0</v>
      </c>
      <c r="BH298" s="249">
        <f>IF(N298="zníž. prenesená",J298,0)</f>
        <v>0</v>
      </c>
      <c r="BI298" s="249">
        <f>IF(N298="nulová",J298,0)</f>
        <v>0</v>
      </c>
      <c r="BJ298" s="17" t="s">
        <v>154</v>
      </c>
      <c r="BK298" s="249">
        <f>ROUND(I298*H298,2)</f>
        <v>0</v>
      </c>
      <c r="BL298" s="17" t="s">
        <v>262</v>
      </c>
      <c r="BM298" s="248" t="s">
        <v>1035</v>
      </c>
    </row>
    <row r="299" s="13" customFormat="1">
      <c r="A299" s="13"/>
      <c r="B299" s="250"/>
      <c r="C299" s="251"/>
      <c r="D299" s="252" t="s">
        <v>163</v>
      </c>
      <c r="E299" s="253" t="s">
        <v>1</v>
      </c>
      <c r="F299" s="254" t="s">
        <v>955</v>
      </c>
      <c r="G299" s="251"/>
      <c r="H299" s="253" t="s">
        <v>1</v>
      </c>
      <c r="I299" s="255"/>
      <c r="J299" s="251"/>
      <c r="K299" s="251"/>
      <c r="L299" s="256"/>
      <c r="M299" s="257"/>
      <c r="N299" s="258"/>
      <c r="O299" s="258"/>
      <c r="P299" s="258"/>
      <c r="Q299" s="258"/>
      <c r="R299" s="258"/>
      <c r="S299" s="258"/>
      <c r="T299" s="259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60" t="s">
        <v>163</v>
      </c>
      <c r="AU299" s="260" t="s">
        <v>154</v>
      </c>
      <c r="AV299" s="13" t="s">
        <v>87</v>
      </c>
      <c r="AW299" s="13" t="s">
        <v>33</v>
      </c>
      <c r="AX299" s="13" t="s">
        <v>79</v>
      </c>
      <c r="AY299" s="260" t="s">
        <v>146</v>
      </c>
    </row>
    <row r="300" s="14" customFormat="1">
      <c r="A300" s="14"/>
      <c r="B300" s="261"/>
      <c r="C300" s="262"/>
      <c r="D300" s="252" t="s">
        <v>163</v>
      </c>
      <c r="E300" s="263" t="s">
        <v>1</v>
      </c>
      <c r="F300" s="264" t="s">
        <v>1036</v>
      </c>
      <c r="G300" s="262"/>
      <c r="H300" s="265">
        <v>18.625</v>
      </c>
      <c r="I300" s="266"/>
      <c r="J300" s="262"/>
      <c r="K300" s="262"/>
      <c r="L300" s="267"/>
      <c r="M300" s="268"/>
      <c r="N300" s="269"/>
      <c r="O300" s="269"/>
      <c r="P300" s="269"/>
      <c r="Q300" s="269"/>
      <c r="R300" s="269"/>
      <c r="S300" s="269"/>
      <c r="T300" s="270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71" t="s">
        <v>163</v>
      </c>
      <c r="AU300" s="271" t="s">
        <v>154</v>
      </c>
      <c r="AV300" s="14" t="s">
        <v>154</v>
      </c>
      <c r="AW300" s="14" t="s">
        <v>33</v>
      </c>
      <c r="AX300" s="14" t="s">
        <v>79</v>
      </c>
      <c r="AY300" s="271" t="s">
        <v>146</v>
      </c>
    </row>
    <row r="301" s="14" customFormat="1">
      <c r="A301" s="14"/>
      <c r="B301" s="261"/>
      <c r="C301" s="262"/>
      <c r="D301" s="252" t="s">
        <v>163</v>
      </c>
      <c r="E301" s="263" t="s">
        <v>1</v>
      </c>
      <c r="F301" s="264" t="s">
        <v>1036</v>
      </c>
      <c r="G301" s="262"/>
      <c r="H301" s="265">
        <v>18.625</v>
      </c>
      <c r="I301" s="266"/>
      <c r="J301" s="262"/>
      <c r="K301" s="262"/>
      <c r="L301" s="267"/>
      <c r="M301" s="268"/>
      <c r="N301" s="269"/>
      <c r="O301" s="269"/>
      <c r="P301" s="269"/>
      <c r="Q301" s="269"/>
      <c r="R301" s="269"/>
      <c r="S301" s="269"/>
      <c r="T301" s="270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71" t="s">
        <v>163</v>
      </c>
      <c r="AU301" s="271" t="s">
        <v>154</v>
      </c>
      <c r="AV301" s="14" t="s">
        <v>154</v>
      </c>
      <c r="AW301" s="14" t="s">
        <v>33</v>
      </c>
      <c r="AX301" s="14" t="s">
        <v>79</v>
      </c>
      <c r="AY301" s="271" t="s">
        <v>146</v>
      </c>
    </row>
    <row r="302" s="14" customFormat="1">
      <c r="A302" s="14"/>
      <c r="B302" s="261"/>
      <c r="C302" s="262"/>
      <c r="D302" s="252" t="s">
        <v>163</v>
      </c>
      <c r="E302" s="263" t="s">
        <v>1</v>
      </c>
      <c r="F302" s="264" t="s">
        <v>351</v>
      </c>
      <c r="G302" s="262"/>
      <c r="H302" s="265">
        <v>11.25</v>
      </c>
      <c r="I302" s="266"/>
      <c r="J302" s="262"/>
      <c r="K302" s="262"/>
      <c r="L302" s="267"/>
      <c r="M302" s="268"/>
      <c r="N302" s="269"/>
      <c r="O302" s="269"/>
      <c r="P302" s="269"/>
      <c r="Q302" s="269"/>
      <c r="R302" s="269"/>
      <c r="S302" s="269"/>
      <c r="T302" s="270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71" t="s">
        <v>163</v>
      </c>
      <c r="AU302" s="271" t="s">
        <v>154</v>
      </c>
      <c r="AV302" s="14" t="s">
        <v>154</v>
      </c>
      <c r="AW302" s="14" t="s">
        <v>33</v>
      </c>
      <c r="AX302" s="14" t="s">
        <v>79</v>
      </c>
      <c r="AY302" s="271" t="s">
        <v>146</v>
      </c>
    </row>
    <row r="303" s="15" customFormat="1">
      <c r="A303" s="15"/>
      <c r="B303" s="272"/>
      <c r="C303" s="273"/>
      <c r="D303" s="252" t="s">
        <v>163</v>
      </c>
      <c r="E303" s="274" t="s">
        <v>1</v>
      </c>
      <c r="F303" s="275" t="s">
        <v>178</v>
      </c>
      <c r="G303" s="273"/>
      <c r="H303" s="276">
        <v>48.5</v>
      </c>
      <c r="I303" s="277"/>
      <c r="J303" s="273"/>
      <c r="K303" s="273"/>
      <c r="L303" s="278"/>
      <c r="M303" s="279"/>
      <c r="N303" s="280"/>
      <c r="O303" s="280"/>
      <c r="P303" s="280"/>
      <c r="Q303" s="280"/>
      <c r="R303" s="280"/>
      <c r="S303" s="280"/>
      <c r="T303" s="281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82" t="s">
        <v>163</v>
      </c>
      <c r="AU303" s="282" t="s">
        <v>154</v>
      </c>
      <c r="AV303" s="15" t="s">
        <v>153</v>
      </c>
      <c r="AW303" s="15" t="s">
        <v>33</v>
      </c>
      <c r="AX303" s="15" t="s">
        <v>87</v>
      </c>
      <c r="AY303" s="282" t="s">
        <v>146</v>
      </c>
    </row>
    <row r="304" s="2" customFormat="1" ht="24" customHeight="1">
      <c r="A304" s="38"/>
      <c r="B304" s="39"/>
      <c r="C304" s="283" t="s">
        <v>463</v>
      </c>
      <c r="D304" s="283" t="s">
        <v>438</v>
      </c>
      <c r="E304" s="284" t="s">
        <v>1037</v>
      </c>
      <c r="F304" s="285" t="s">
        <v>1038</v>
      </c>
      <c r="G304" s="286" t="s">
        <v>387</v>
      </c>
      <c r="H304" s="287">
        <v>242.5</v>
      </c>
      <c r="I304" s="288"/>
      <c r="J304" s="289">
        <f>ROUND(I304*H304,2)</f>
        <v>0</v>
      </c>
      <c r="K304" s="290"/>
      <c r="L304" s="291"/>
      <c r="M304" s="292" t="s">
        <v>1</v>
      </c>
      <c r="N304" s="293" t="s">
        <v>45</v>
      </c>
      <c r="O304" s="91"/>
      <c r="P304" s="246">
        <f>O304*H304</f>
        <v>0</v>
      </c>
      <c r="Q304" s="246">
        <v>0.00014999999999999999</v>
      </c>
      <c r="R304" s="246">
        <f>Q304*H304</f>
        <v>0.036374999999999998</v>
      </c>
      <c r="S304" s="246">
        <v>0</v>
      </c>
      <c r="T304" s="247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48" t="s">
        <v>362</v>
      </c>
      <c r="AT304" s="248" t="s">
        <v>438</v>
      </c>
      <c r="AU304" s="248" t="s">
        <v>154</v>
      </c>
      <c r="AY304" s="17" t="s">
        <v>146</v>
      </c>
      <c r="BE304" s="249">
        <f>IF(N304="základná",J304,0)</f>
        <v>0</v>
      </c>
      <c r="BF304" s="249">
        <f>IF(N304="znížená",J304,0)</f>
        <v>0</v>
      </c>
      <c r="BG304" s="249">
        <f>IF(N304="zákl. prenesená",J304,0)</f>
        <v>0</v>
      </c>
      <c r="BH304" s="249">
        <f>IF(N304="zníž. prenesená",J304,0)</f>
        <v>0</v>
      </c>
      <c r="BI304" s="249">
        <f>IF(N304="nulová",J304,0)</f>
        <v>0</v>
      </c>
      <c r="BJ304" s="17" t="s">
        <v>154</v>
      </c>
      <c r="BK304" s="249">
        <f>ROUND(I304*H304,2)</f>
        <v>0</v>
      </c>
      <c r="BL304" s="17" t="s">
        <v>262</v>
      </c>
      <c r="BM304" s="248" t="s">
        <v>1039</v>
      </c>
    </row>
    <row r="305" s="14" customFormat="1">
      <c r="A305" s="14"/>
      <c r="B305" s="261"/>
      <c r="C305" s="262"/>
      <c r="D305" s="252" t="s">
        <v>163</v>
      </c>
      <c r="E305" s="262"/>
      <c r="F305" s="264" t="s">
        <v>1040</v>
      </c>
      <c r="G305" s="262"/>
      <c r="H305" s="265">
        <v>242.5</v>
      </c>
      <c r="I305" s="266"/>
      <c r="J305" s="262"/>
      <c r="K305" s="262"/>
      <c r="L305" s="267"/>
      <c r="M305" s="268"/>
      <c r="N305" s="269"/>
      <c r="O305" s="269"/>
      <c r="P305" s="269"/>
      <c r="Q305" s="269"/>
      <c r="R305" s="269"/>
      <c r="S305" s="269"/>
      <c r="T305" s="270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71" t="s">
        <v>163</v>
      </c>
      <c r="AU305" s="271" t="s">
        <v>154</v>
      </c>
      <c r="AV305" s="14" t="s">
        <v>154</v>
      </c>
      <c r="AW305" s="14" t="s">
        <v>4</v>
      </c>
      <c r="AX305" s="14" t="s">
        <v>87</v>
      </c>
      <c r="AY305" s="271" t="s">
        <v>146</v>
      </c>
    </row>
    <row r="306" s="2" customFormat="1" ht="24" customHeight="1">
      <c r="A306" s="38"/>
      <c r="B306" s="39"/>
      <c r="C306" s="283" t="s">
        <v>467</v>
      </c>
      <c r="D306" s="283" t="s">
        <v>438</v>
      </c>
      <c r="E306" s="284" t="s">
        <v>1041</v>
      </c>
      <c r="F306" s="285" t="s">
        <v>1042</v>
      </c>
      <c r="G306" s="286" t="s">
        <v>198</v>
      </c>
      <c r="H306" s="287">
        <v>48.5</v>
      </c>
      <c r="I306" s="288"/>
      <c r="J306" s="289">
        <f>ROUND(I306*H306,2)</f>
        <v>0</v>
      </c>
      <c r="K306" s="290"/>
      <c r="L306" s="291"/>
      <c r="M306" s="292" t="s">
        <v>1</v>
      </c>
      <c r="N306" s="293" t="s">
        <v>45</v>
      </c>
      <c r="O306" s="91"/>
      <c r="P306" s="246">
        <f>O306*H306</f>
        <v>0</v>
      </c>
      <c r="Q306" s="246">
        <v>0.00023000000000000001</v>
      </c>
      <c r="R306" s="246">
        <f>Q306*H306</f>
        <v>0.011155</v>
      </c>
      <c r="S306" s="246">
        <v>0</v>
      </c>
      <c r="T306" s="247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48" t="s">
        <v>362</v>
      </c>
      <c r="AT306" s="248" t="s">
        <v>438</v>
      </c>
      <c r="AU306" s="248" t="s">
        <v>154</v>
      </c>
      <c r="AY306" s="17" t="s">
        <v>146</v>
      </c>
      <c r="BE306" s="249">
        <f>IF(N306="základná",J306,0)</f>
        <v>0</v>
      </c>
      <c r="BF306" s="249">
        <f>IF(N306="znížená",J306,0)</f>
        <v>0</v>
      </c>
      <c r="BG306" s="249">
        <f>IF(N306="zákl. prenesená",J306,0)</f>
        <v>0</v>
      </c>
      <c r="BH306" s="249">
        <f>IF(N306="zníž. prenesená",J306,0)</f>
        <v>0</v>
      </c>
      <c r="BI306" s="249">
        <f>IF(N306="nulová",J306,0)</f>
        <v>0</v>
      </c>
      <c r="BJ306" s="17" t="s">
        <v>154</v>
      </c>
      <c r="BK306" s="249">
        <f>ROUND(I306*H306,2)</f>
        <v>0</v>
      </c>
      <c r="BL306" s="17" t="s">
        <v>262</v>
      </c>
      <c r="BM306" s="248" t="s">
        <v>1043</v>
      </c>
    </row>
    <row r="307" s="2" customFormat="1" ht="24" customHeight="1">
      <c r="A307" s="38"/>
      <c r="B307" s="39"/>
      <c r="C307" s="283" t="s">
        <v>471</v>
      </c>
      <c r="D307" s="283" t="s">
        <v>438</v>
      </c>
      <c r="E307" s="284" t="s">
        <v>1044</v>
      </c>
      <c r="F307" s="285" t="s">
        <v>1045</v>
      </c>
      <c r="G307" s="286" t="s">
        <v>198</v>
      </c>
      <c r="H307" s="287">
        <v>48.5</v>
      </c>
      <c r="I307" s="288"/>
      <c r="J307" s="289">
        <f>ROUND(I307*H307,2)</f>
        <v>0</v>
      </c>
      <c r="K307" s="290"/>
      <c r="L307" s="291"/>
      <c r="M307" s="292" t="s">
        <v>1</v>
      </c>
      <c r="N307" s="293" t="s">
        <v>45</v>
      </c>
      <c r="O307" s="91"/>
      <c r="P307" s="246">
        <f>O307*H307</f>
        <v>0</v>
      </c>
      <c r="Q307" s="246">
        <v>0.00023000000000000001</v>
      </c>
      <c r="R307" s="246">
        <f>Q307*H307</f>
        <v>0.011155</v>
      </c>
      <c r="S307" s="246">
        <v>0</v>
      </c>
      <c r="T307" s="247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48" t="s">
        <v>362</v>
      </c>
      <c r="AT307" s="248" t="s">
        <v>438</v>
      </c>
      <c r="AU307" s="248" t="s">
        <v>154</v>
      </c>
      <c r="AY307" s="17" t="s">
        <v>146</v>
      </c>
      <c r="BE307" s="249">
        <f>IF(N307="základná",J307,0)</f>
        <v>0</v>
      </c>
      <c r="BF307" s="249">
        <f>IF(N307="znížená",J307,0)</f>
        <v>0</v>
      </c>
      <c r="BG307" s="249">
        <f>IF(N307="zákl. prenesená",J307,0)</f>
        <v>0</v>
      </c>
      <c r="BH307" s="249">
        <f>IF(N307="zníž. prenesená",J307,0)</f>
        <v>0</v>
      </c>
      <c r="BI307" s="249">
        <f>IF(N307="nulová",J307,0)</f>
        <v>0</v>
      </c>
      <c r="BJ307" s="17" t="s">
        <v>154</v>
      </c>
      <c r="BK307" s="249">
        <f>ROUND(I307*H307,2)</f>
        <v>0</v>
      </c>
      <c r="BL307" s="17" t="s">
        <v>262</v>
      </c>
      <c r="BM307" s="248" t="s">
        <v>1046</v>
      </c>
    </row>
    <row r="308" s="2" customFormat="1" ht="24" customHeight="1">
      <c r="A308" s="38"/>
      <c r="B308" s="39"/>
      <c r="C308" s="236" t="s">
        <v>473</v>
      </c>
      <c r="D308" s="236" t="s">
        <v>149</v>
      </c>
      <c r="E308" s="237" t="s">
        <v>1047</v>
      </c>
      <c r="F308" s="238" t="s">
        <v>1048</v>
      </c>
      <c r="G308" s="239" t="s">
        <v>355</v>
      </c>
      <c r="H308" s="240">
        <v>0.879</v>
      </c>
      <c r="I308" s="241"/>
      <c r="J308" s="242">
        <f>ROUND(I308*H308,2)</f>
        <v>0</v>
      </c>
      <c r="K308" s="243"/>
      <c r="L308" s="44"/>
      <c r="M308" s="244" t="s">
        <v>1</v>
      </c>
      <c r="N308" s="245" t="s">
        <v>45</v>
      </c>
      <c r="O308" s="91"/>
      <c r="P308" s="246">
        <f>O308*H308</f>
        <v>0</v>
      </c>
      <c r="Q308" s="246">
        <v>0</v>
      </c>
      <c r="R308" s="246">
        <f>Q308*H308</f>
        <v>0</v>
      </c>
      <c r="S308" s="246">
        <v>0</v>
      </c>
      <c r="T308" s="247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48" t="s">
        <v>262</v>
      </c>
      <c r="AT308" s="248" t="s">
        <v>149</v>
      </c>
      <c r="AU308" s="248" t="s">
        <v>154</v>
      </c>
      <c r="AY308" s="17" t="s">
        <v>146</v>
      </c>
      <c r="BE308" s="249">
        <f>IF(N308="základná",J308,0)</f>
        <v>0</v>
      </c>
      <c r="BF308" s="249">
        <f>IF(N308="znížená",J308,0)</f>
        <v>0</v>
      </c>
      <c r="BG308" s="249">
        <f>IF(N308="zákl. prenesená",J308,0)</f>
        <v>0</v>
      </c>
      <c r="BH308" s="249">
        <f>IF(N308="zníž. prenesená",J308,0)</f>
        <v>0</v>
      </c>
      <c r="BI308" s="249">
        <f>IF(N308="nulová",J308,0)</f>
        <v>0</v>
      </c>
      <c r="BJ308" s="17" t="s">
        <v>154</v>
      </c>
      <c r="BK308" s="249">
        <f>ROUND(I308*H308,2)</f>
        <v>0</v>
      </c>
      <c r="BL308" s="17" t="s">
        <v>262</v>
      </c>
      <c r="BM308" s="248" t="s">
        <v>1049</v>
      </c>
    </row>
    <row r="309" s="2" customFormat="1" ht="24" customHeight="1">
      <c r="A309" s="38"/>
      <c r="B309" s="39"/>
      <c r="C309" s="236" t="s">
        <v>477</v>
      </c>
      <c r="D309" s="236" t="s">
        <v>149</v>
      </c>
      <c r="E309" s="237" t="s">
        <v>1050</v>
      </c>
      <c r="F309" s="238" t="s">
        <v>1051</v>
      </c>
      <c r="G309" s="239" t="s">
        <v>355</v>
      </c>
      <c r="H309" s="240">
        <v>0.879</v>
      </c>
      <c r="I309" s="241"/>
      <c r="J309" s="242">
        <f>ROUND(I309*H309,2)</f>
        <v>0</v>
      </c>
      <c r="K309" s="243"/>
      <c r="L309" s="44"/>
      <c r="M309" s="244" t="s">
        <v>1</v>
      </c>
      <c r="N309" s="245" t="s">
        <v>45</v>
      </c>
      <c r="O309" s="91"/>
      <c r="P309" s="246">
        <f>O309*H309</f>
        <v>0</v>
      </c>
      <c r="Q309" s="246">
        <v>0</v>
      </c>
      <c r="R309" s="246">
        <f>Q309*H309</f>
        <v>0</v>
      </c>
      <c r="S309" s="246">
        <v>0</v>
      </c>
      <c r="T309" s="247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48" t="s">
        <v>262</v>
      </c>
      <c r="AT309" s="248" t="s">
        <v>149</v>
      </c>
      <c r="AU309" s="248" t="s">
        <v>154</v>
      </c>
      <c r="AY309" s="17" t="s">
        <v>146</v>
      </c>
      <c r="BE309" s="249">
        <f>IF(N309="základná",J309,0)</f>
        <v>0</v>
      </c>
      <c r="BF309" s="249">
        <f>IF(N309="znížená",J309,0)</f>
        <v>0</v>
      </c>
      <c r="BG309" s="249">
        <f>IF(N309="zákl. prenesená",J309,0)</f>
        <v>0</v>
      </c>
      <c r="BH309" s="249">
        <f>IF(N309="zníž. prenesená",J309,0)</f>
        <v>0</v>
      </c>
      <c r="BI309" s="249">
        <f>IF(N309="nulová",J309,0)</f>
        <v>0</v>
      </c>
      <c r="BJ309" s="17" t="s">
        <v>154</v>
      </c>
      <c r="BK309" s="249">
        <f>ROUND(I309*H309,2)</f>
        <v>0</v>
      </c>
      <c r="BL309" s="17" t="s">
        <v>262</v>
      </c>
      <c r="BM309" s="248" t="s">
        <v>1052</v>
      </c>
    </row>
    <row r="310" s="2" customFormat="1" ht="24" customHeight="1">
      <c r="A310" s="38"/>
      <c r="B310" s="39"/>
      <c r="C310" s="236" t="s">
        <v>481</v>
      </c>
      <c r="D310" s="236" t="s">
        <v>149</v>
      </c>
      <c r="E310" s="237" t="s">
        <v>1053</v>
      </c>
      <c r="F310" s="238" t="s">
        <v>1054</v>
      </c>
      <c r="G310" s="239" t="s">
        <v>355</v>
      </c>
      <c r="H310" s="240">
        <v>13.185000000000001</v>
      </c>
      <c r="I310" s="241"/>
      <c r="J310" s="242">
        <f>ROUND(I310*H310,2)</f>
        <v>0</v>
      </c>
      <c r="K310" s="243"/>
      <c r="L310" s="44"/>
      <c r="M310" s="244" t="s">
        <v>1</v>
      </c>
      <c r="N310" s="245" t="s">
        <v>45</v>
      </c>
      <c r="O310" s="91"/>
      <c r="P310" s="246">
        <f>O310*H310</f>
        <v>0</v>
      </c>
      <c r="Q310" s="246">
        <v>0</v>
      </c>
      <c r="R310" s="246">
        <f>Q310*H310</f>
        <v>0</v>
      </c>
      <c r="S310" s="246">
        <v>0</v>
      </c>
      <c r="T310" s="247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48" t="s">
        <v>262</v>
      </c>
      <c r="AT310" s="248" t="s">
        <v>149</v>
      </c>
      <c r="AU310" s="248" t="s">
        <v>154</v>
      </c>
      <c r="AY310" s="17" t="s">
        <v>146</v>
      </c>
      <c r="BE310" s="249">
        <f>IF(N310="základná",J310,0)</f>
        <v>0</v>
      </c>
      <c r="BF310" s="249">
        <f>IF(N310="znížená",J310,0)</f>
        <v>0</v>
      </c>
      <c r="BG310" s="249">
        <f>IF(N310="zákl. prenesená",J310,0)</f>
        <v>0</v>
      </c>
      <c r="BH310" s="249">
        <f>IF(N310="zníž. prenesená",J310,0)</f>
        <v>0</v>
      </c>
      <c r="BI310" s="249">
        <f>IF(N310="nulová",J310,0)</f>
        <v>0</v>
      </c>
      <c r="BJ310" s="17" t="s">
        <v>154</v>
      </c>
      <c r="BK310" s="249">
        <f>ROUND(I310*H310,2)</f>
        <v>0</v>
      </c>
      <c r="BL310" s="17" t="s">
        <v>262</v>
      </c>
      <c r="BM310" s="248" t="s">
        <v>1055</v>
      </c>
    </row>
    <row r="311" s="14" customFormat="1">
      <c r="A311" s="14"/>
      <c r="B311" s="261"/>
      <c r="C311" s="262"/>
      <c r="D311" s="252" t="s">
        <v>163</v>
      </c>
      <c r="E311" s="262"/>
      <c r="F311" s="264" t="s">
        <v>1056</v>
      </c>
      <c r="G311" s="262"/>
      <c r="H311" s="265">
        <v>13.185000000000001</v>
      </c>
      <c r="I311" s="266"/>
      <c r="J311" s="262"/>
      <c r="K311" s="262"/>
      <c r="L311" s="267"/>
      <c r="M311" s="299"/>
      <c r="N311" s="300"/>
      <c r="O311" s="300"/>
      <c r="P311" s="300"/>
      <c r="Q311" s="300"/>
      <c r="R311" s="300"/>
      <c r="S311" s="300"/>
      <c r="T311" s="301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71" t="s">
        <v>163</v>
      </c>
      <c r="AU311" s="271" t="s">
        <v>154</v>
      </c>
      <c r="AV311" s="14" t="s">
        <v>154</v>
      </c>
      <c r="AW311" s="14" t="s">
        <v>4</v>
      </c>
      <c r="AX311" s="14" t="s">
        <v>87</v>
      </c>
      <c r="AY311" s="271" t="s">
        <v>146</v>
      </c>
    </row>
    <row r="312" s="2" customFormat="1" ht="6.96" customHeight="1">
      <c r="A312" s="38"/>
      <c r="B312" s="66"/>
      <c r="C312" s="67"/>
      <c r="D312" s="67"/>
      <c r="E312" s="67"/>
      <c r="F312" s="67"/>
      <c r="G312" s="67"/>
      <c r="H312" s="67"/>
      <c r="I312" s="183"/>
      <c r="J312" s="67"/>
      <c r="K312" s="67"/>
      <c r="L312" s="44"/>
      <c r="M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</row>
  </sheetData>
  <sheetProtection sheet="1" autoFilter="0" formatColumns="0" formatRows="0" objects="1" scenarios="1" spinCount="100000" saltValue="vB0OFA9Z2lI2Zoc5CyCokKx96BHtExVD6ParpDC7tiggamImrs47M1HhcX56WZnQ8dVqvHEClvUUTc7k0LrRtw==" hashValue="WCrtJv+R8A5b0AItrG8I8VDFLtLyhZdBa8hUZlNw2w7wZAHS3a3mq7JM6Jmm80zM4gIxvdrnJBHFNMADp7ansg==" algorithmName="SHA-512" password="CC35"/>
  <autoFilter ref="C125:K311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36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103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79</v>
      </c>
    </row>
    <row r="4" s="1" customFormat="1" ht="24.96" customHeight="1">
      <c r="B4" s="20"/>
      <c r="D4" s="140" t="s">
        <v>116</v>
      </c>
      <c r="I4" s="136"/>
      <c r="L4" s="20"/>
      <c r="M4" s="141" t="s">
        <v>9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15</v>
      </c>
      <c r="I6" s="136"/>
      <c r="L6" s="20"/>
    </row>
    <row r="7" s="1" customFormat="1" ht="16.5" customHeight="1">
      <c r="B7" s="20"/>
      <c r="E7" s="143" t="str">
        <f>'Rekapitulácia stavby'!K6</f>
        <v>Obnova bytového domu na ulici Stromová č. 20-22, 040 01 Košice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117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1057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17</v>
      </c>
      <c r="E11" s="38"/>
      <c r="F11" s="146" t="s">
        <v>1</v>
      </c>
      <c r="G11" s="38"/>
      <c r="H11" s="38"/>
      <c r="I11" s="147" t="s">
        <v>18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19</v>
      </c>
      <c r="E12" s="38"/>
      <c r="F12" s="146" t="s">
        <v>25</v>
      </c>
      <c r="G12" s="38"/>
      <c r="H12" s="38"/>
      <c r="I12" s="147" t="s">
        <v>21</v>
      </c>
      <c r="J12" s="148" t="str">
        <f>'Rekapitulácia stavby'!AN8</f>
        <v>13.4.2019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23</v>
      </c>
      <c r="E14" s="38"/>
      <c r="F14" s="38"/>
      <c r="G14" s="38"/>
      <c r="H14" s="38"/>
      <c r="I14" s="147" t="s">
        <v>24</v>
      </c>
      <c r="J14" s="146" t="str">
        <f>IF('Rekapitulácia stavby'!AN10="","",'Rekapitulácia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tr">
        <f>IF('Rekapitulácia stavby'!E11="","",'Rekapitulácia stavby'!E11)</f>
        <v xml:space="preserve"> </v>
      </c>
      <c r="F15" s="38"/>
      <c r="G15" s="38"/>
      <c r="H15" s="38"/>
      <c r="I15" s="147" t="s">
        <v>26</v>
      </c>
      <c r="J15" s="146" t="str">
        <f>IF('Rekapitulácia stavby'!AN11="","",'Rekapitulácia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27</v>
      </c>
      <c r="E17" s="38"/>
      <c r="F17" s="38"/>
      <c r="G17" s="38"/>
      <c r="H17" s="38"/>
      <c r="I17" s="147" t="s">
        <v>24</v>
      </c>
      <c r="J17" s="33" t="str">
        <f>'Rekapitulácia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6"/>
      <c r="G18" s="146"/>
      <c r="H18" s="146"/>
      <c r="I18" s="147" t="s">
        <v>26</v>
      </c>
      <c r="J18" s="33" t="str">
        <f>'Rekapitulácia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29</v>
      </c>
      <c r="E20" s="38"/>
      <c r="F20" s="38"/>
      <c r="G20" s="38"/>
      <c r="H20" s="38"/>
      <c r="I20" s="147" t="s">
        <v>24</v>
      </c>
      <c r="J20" s="146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">
        <v>1058</v>
      </c>
      <c r="F21" s="38"/>
      <c r="G21" s="38"/>
      <c r="H21" s="38"/>
      <c r="I21" s="147" t="s">
        <v>26</v>
      </c>
      <c r="J21" s="146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34</v>
      </c>
      <c r="E23" s="38"/>
      <c r="F23" s="38"/>
      <c r="G23" s="38"/>
      <c r="H23" s="38"/>
      <c r="I23" s="147" t="s">
        <v>24</v>
      </c>
      <c r="J23" s="146" t="str">
        <f>IF('Rekapitulácia stavby'!AN19="","",'Rekapitulácia stavby'!AN19)</f>
        <v>47 894 431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IF('Rekapitulácia stavby'!E20="","",'Rekapitulácia stavby'!E20)</f>
        <v>Ing. Branislav VÁRKOLY, EaCP s.r.o.</v>
      </c>
      <c r="F24" s="38"/>
      <c r="G24" s="38"/>
      <c r="H24" s="38"/>
      <c r="I24" s="147" t="s">
        <v>26</v>
      </c>
      <c r="J24" s="146" t="str">
        <f>IF('Rekapitulácia stavby'!AN20="","",'Rekapitulácia stavby'!AN20)</f>
        <v>2024134937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38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39</v>
      </c>
      <c r="E30" s="38"/>
      <c r="F30" s="38"/>
      <c r="G30" s="38"/>
      <c r="H30" s="38"/>
      <c r="I30" s="144"/>
      <c r="J30" s="157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41</v>
      </c>
      <c r="G32" s="38"/>
      <c r="H32" s="38"/>
      <c r="I32" s="159" t="s">
        <v>40</v>
      </c>
      <c r="J32" s="158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43</v>
      </c>
      <c r="E33" s="142" t="s">
        <v>44</v>
      </c>
      <c r="F33" s="161">
        <f>ROUND((SUM(BE122:BE171)),  2)</f>
        <v>0</v>
      </c>
      <c r="G33" s="38"/>
      <c r="H33" s="38"/>
      <c r="I33" s="162">
        <v>0.20000000000000001</v>
      </c>
      <c r="J33" s="161">
        <f>ROUND(((SUM(BE122:BE171))*I33),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45</v>
      </c>
      <c r="F34" s="161">
        <f>ROUND((SUM(BF122:BF171)),  2)</f>
        <v>0</v>
      </c>
      <c r="G34" s="38"/>
      <c r="H34" s="38"/>
      <c r="I34" s="162">
        <v>0.20000000000000001</v>
      </c>
      <c r="J34" s="161">
        <f>ROUND(((SUM(BF122:BF171))*I34),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46</v>
      </c>
      <c r="F35" s="161">
        <f>ROUND((SUM(BG122:BG171)),  2)</f>
        <v>0</v>
      </c>
      <c r="G35" s="38"/>
      <c r="H35" s="38"/>
      <c r="I35" s="162">
        <v>0.20000000000000001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47</v>
      </c>
      <c r="F36" s="161">
        <f>ROUND((SUM(BH122:BH171)),  2)</f>
        <v>0</v>
      </c>
      <c r="G36" s="38"/>
      <c r="H36" s="38"/>
      <c r="I36" s="162">
        <v>0.20000000000000001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48</v>
      </c>
      <c r="F37" s="161">
        <f>ROUND((SUM(BI122:BI171)),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49</v>
      </c>
      <c r="E39" s="165"/>
      <c r="F39" s="165"/>
      <c r="G39" s="166" t="s">
        <v>50</v>
      </c>
      <c r="H39" s="167" t="s">
        <v>51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52</v>
      </c>
      <c r="E50" s="172"/>
      <c r="F50" s="172"/>
      <c r="G50" s="171" t="s">
        <v>53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54</v>
      </c>
      <c r="E61" s="175"/>
      <c r="F61" s="176" t="s">
        <v>55</v>
      </c>
      <c r="G61" s="174" t="s">
        <v>54</v>
      </c>
      <c r="H61" s="175"/>
      <c r="I61" s="177"/>
      <c r="J61" s="178" t="s">
        <v>55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56</v>
      </c>
      <c r="E65" s="179"/>
      <c r="F65" s="179"/>
      <c r="G65" s="171" t="s">
        <v>57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54</v>
      </c>
      <c r="E76" s="175"/>
      <c r="F76" s="176" t="s">
        <v>55</v>
      </c>
      <c r="G76" s="174" t="s">
        <v>54</v>
      </c>
      <c r="H76" s="175"/>
      <c r="I76" s="177"/>
      <c r="J76" s="178" t="s">
        <v>55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119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Obnova bytového domu na ulici Stromová č. 20-22, 040 01 Košice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117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2019/014-06 - Bleskozvod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 xml:space="preserve"> </v>
      </c>
      <c r="G89" s="40"/>
      <c r="H89" s="40"/>
      <c r="I89" s="147" t="s">
        <v>21</v>
      </c>
      <c r="J89" s="79" t="str">
        <f>IF(J12="","",J12)</f>
        <v>13.4.2019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7.9" customHeight="1">
      <c r="A91" s="38"/>
      <c r="B91" s="39"/>
      <c r="C91" s="32" t="s">
        <v>23</v>
      </c>
      <c r="D91" s="40"/>
      <c r="E91" s="40"/>
      <c r="F91" s="27" t="str">
        <f>E15</f>
        <v xml:space="preserve"> </v>
      </c>
      <c r="G91" s="40"/>
      <c r="H91" s="40"/>
      <c r="I91" s="147" t="s">
        <v>29</v>
      </c>
      <c r="J91" s="36" t="str">
        <f>E21</f>
        <v>Rusnák Rudolf - ELPRO-R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3.0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147" t="s">
        <v>34</v>
      </c>
      <c r="J92" s="36" t="str">
        <f>E24</f>
        <v>Ing. Branislav VÁRKOLY, EaCP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120</v>
      </c>
      <c r="D94" s="189"/>
      <c r="E94" s="189"/>
      <c r="F94" s="189"/>
      <c r="G94" s="189"/>
      <c r="H94" s="189"/>
      <c r="I94" s="190"/>
      <c r="J94" s="191" t="s">
        <v>121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122</v>
      </c>
      <c r="D96" s="40"/>
      <c r="E96" s="40"/>
      <c r="F96" s="40"/>
      <c r="G96" s="40"/>
      <c r="H96" s="40"/>
      <c r="I96" s="144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123</v>
      </c>
    </row>
    <row r="97" s="9" customFormat="1" ht="24.96" customHeight="1">
      <c r="A97" s="9"/>
      <c r="B97" s="193"/>
      <c r="C97" s="194"/>
      <c r="D97" s="195" t="s">
        <v>1059</v>
      </c>
      <c r="E97" s="196"/>
      <c r="F97" s="196"/>
      <c r="G97" s="196"/>
      <c r="H97" s="196"/>
      <c r="I97" s="197"/>
      <c r="J97" s="198">
        <f>J123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93"/>
      <c r="C98" s="194"/>
      <c r="D98" s="195" t="s">
        <v>1060</v>
      </c>
      <c r="E98" s="196"/>
      <c r="F98" s="196"/>
      <c r="G98" s="196"/>
      <c r="H98" s="196"/>
      <c r="I98" s="197"/>
      <c r="J98" s="198">
        <f>J157</f>
        <v>0</v>
      </c>
      <c r="K98" s="194"/>
      <c r="L98" s="19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10" customFormat="1" ht="19.92" customHeight="1">
      <c r="A99" s="10"/>
      <c r="B99" s="200"/>
      <c r="C99" s="201"/>
      <c r="D99" s="202" t="s">
        <v>1061</v>
      </c>
      <c r="E99" s="203"/>
      <c r="F99" s="203"/>
      <c r="G99" s="203"/>
      <c r="H99" s="203"/>
      <c r="I99" s="204"/>
      <c r="J99" s="205">
        <f>J158</f>
        <v>0</v>
      </c>
      <c r="K99" s="201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1062</v>
      </c>
      <c r="E100" s="203"/>
      <c r="F100" s="203"/>
      <c r="G100" s="203"/>
      <c r="H100" s="203"/>
      <c r="I100" s="204"/>
      <c r="J100" s="205">
        <f>J168</f>
        <v>0</v>
      </c>
      <c r="K100" s="201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3"/>
      <c r="C101" s="194"/>
      <c r="D101" s="195" t="s">
        <v>1063</v>
      </c>
      <c r="E101" s="196"/>
      <c r="F101" s="196"/>
      <c r="G101" s="196"/>
      <c r="H101" s="196"/>
      <c r="I101" s="197"/>
      <c r="J101" s="198">
        <f>J169</f>
        <v>0</v>
      </c>
      <c r="K101" s="194"/>
      <c r="L101" s="19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93"/>
      <c r="C102" s="194"/>
      <c r="D102" s="195" t="s">
        <v>1064</v>
      </c>
      <c r="E102" s="196"/>
      <c r="F102" s="196"/>
      <c r="G102" s="196"/>
      <c r="H102" s="196"/>
      <c r="I102" s="197"/>
      <c r="J102" s="198">
        <f>J171</f>
        <v>0</v>
      </c>
      <c r="K102" s="194"/>
      <c r="L102" s="19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144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183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186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132</v>
      </c>
      <c r="D109" s="40"/>
      <c r="E109" s="40"/>
      <c r="F109" s="40"/>
      <c r="G109" s="40"/>
      <c r="H109" s="40"/>
      <c r="I109" s="144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144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15</v>
      </c>
      <c r="D111" s="40"/>
      <c r="E111" s="40"/>
      <c r="F111" s="40"/>
      <c r="G111" s="40"/>
      <c r="H111" s="40"/>
      <c r="I111" s="144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87" t="str">
        <f>E7</f>
        <v>Obnova bytového domu na ulici Stromová č. 20-22, 040 01 Košice</v>
      </c>
      <c r="F112" s="32"/>
      <c r="G112" s="32"/>
      <c r="H112" s="32"/>
      <c r="I112" s="144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117</v>
      </c>
      <c r="D113" s="40"/>
      <c r="E113" s="40"/>
      <c r="F113" s="40"/>
      <c r="G113" s="40"/>
      <c r="H113" s="40"/>
      <c r="I113" s="144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E9</f>
        <v>2019/014-06 - Bleskozvod</v>
      </c>
      <c r="F114" s="40"/>
      <c r="G114" s="40"/>
      <c r="H114" s="40"/>
      <c r="I114" s="144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144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19</v>
      </c>
      <c r="D116" s="40"/>
      <c r="E116" s="40"/>
      <c r="F116" s="27" t="str">
        <f>F12</f>
        <v xml:space="preserve"> </v>
      </c>
      <c r="G116" s="40"/>
      <c r="H116" s="40"/>
      <c r="I116" s="147" t="s">
        <v>21</v>
      </c>
      <c r="J116" s="79" t="str">
        <f>IF(J12="","",J12)</f>
        <v>13.4.2019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144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7.9" customHeight="1">
      <c r="A118" s="38"/>
      <c r="B118" s="39"/>
      <c r="C118" s="32" t="s">
        <v>23</v>
      </c>
      <c r="D118" s="40"/>
      <c r="E118" s="40"/>
      <c r="F118" s="27" t="str">
        <f>E15</f>
        <v xml:space="preserve"> </v>
      </c>
      <c r="G118" s="40"/>
      <c r="H118" s="40"/>
      <c r="I118" s="147" t="s">
        <v>29</v>
      </c>
      <c r="J118" s="36" t="str">
        <f>E21</f>
        <v>Rusnák Rudolf - ELPRO-R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43.05" customHeight="1">
      <c r="A119" s="38"/>
      <c r="B119" s="39"/>
      <c r="C119" s="32" t="s">
        <v>27</v>
      </c>
      <c r="D119" s="40"/>
      <c r="E119" s="40"/>
      <c r="F119" s="27" t="str">
        <f>IF(E18="","",E18)</f>
        <v>Vyplň údaj</v>
      </c>
      <c r="G119" s="40"/>
      <c r="H119" s="40"/>
      <c r="I119" s="147" t="s">
        <v>34</v>
      </c>
      <c r="J119" s="36" t="str">
        <f>E24</f>
        <v>Ing. Branislav VÁRKOLY, EaCP s.r.o.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144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207"/>
      <c r="B121" s="208"/>
      <c r="C121" s="209" t="s">
        <v>133</v>
      </c>
      <c r="D121" s="210" t="s">
        <v>64</v>
      </c>
      <c r="E121" s="210" t="s">
        <v>60</v>
      </c>
      <c r="F121" s="210" t="s">
        <v>61</v>
      </c>
      <c r="G121" s="210" t="s">
        <v>134</v>
      </c>
      <c r="H121" s="210" t="s">
        <v>135</v>
      </c>
      <c r="I121" s="211" t="s">
        <v>136</v>
      </c>
      <c r="J121" s="212" t="s">
        <v>121</v>
      </c>
      <c r="K121" s="213" t="s">
        <v>137</v>
      </c>
      <c r="L121" s="214"/>
      <c r="M121" s="100" t="s">
        <v>1</v>
      </c>
      <c r="N121" s="101" t="s">
        <v>43</v>
      </c>
      <c r="O121" s="101" t="s">
        <v>138</v>
      </c>
      <c r="P121" s="101" t="s">
        <v>139</v>
      </c>
      <c r="Q121" s="101" t="s">
        <v>140</v>
      </c>
      <c r="R121" s="101" t="s">
        <v>141</v>
      </c>
      <c r="S121" s="101" t="s">
        <v>142</v>
      </c>
      <c r="T121" s="102" t="s">
        <v>143</v>
      </c>
      <c r="U121" s="207"/>
      <c r="V121" s="207"/>
      <c r="W121" s="207"/>
      <c r="X121" s="207"/>
      <c r="Y121" s="207"/>
      <c r="Z121" s="207"/>
      <c r="AA121" s="207"/>
      <c r="AB121" s="207"/>
      <c r="AC121" s="207"/>
      <c r="AD121" s="207"/>
      <c r="AE121" s="207"/>
    </row>
    <row r="122" s="2" customFormat="1" ht="22.8" customHeight="1">
      <c r="A122" s="38"/>
      <c r="B122" s="39"/>
      <c r="C122" s="107" t="s">
        <v>122</v>
      </c>
      <c r="D122" s="40"/>
      <c r="E122" s="40"/>
      <c r="F122" s="40"/>
      <c r="G122" s="40"/>
      <c r="H122" s="40"/>
      <c r="I122" s="144"/>
      <c r="J122" s="215">
        <f>BK122</f>
        <v>0</v>
      </c>
      <c r="K122" s="40"/>
      <c r="L122" s="44"/>
      <c r="M122" s="103"/>
      <c r="N122" s="216"/>
      <c r="O122" s="104"/>
      <c r="P122" s="217">
        <f>P123+P157+P169+P171</f>
        <v>0</v>
      </c>
      <c r="Q122" s="104"/>
      <c r="R122" s="217">
        <f>R123+R157+R169+R171</f>
        <v>0.39229609999999993</v>
      </c>
      <c r="S122" s="104"/>
      <c r="T122" s="218">
        <f>T123+T157+T169+T171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78</v>
      </c>
      <c r="AU122" s="17" t="s">
        <v>123</v>
      </c>
      <c r="BK122" s="219">
        <f>BK123+BK157+BK169+BK171</f>
        <v>0</v>
      </c>
    </row>
    <row r="123" s="12" customFormat="1" ht="25.92" customHeight="1">
      <c r="A123" s="12"/>
      <c r="B123" s="220"/>
      <c r="C123" s="221"/>
      <c r="D123" s="222" t="s">
        <v>78</v>
      </c>
      <c r="E123" s="223" t="s">
        <v>1065</v>
      </c>
      <c r="F123" s="223" t="s">
        <v>102</v>
      </c>
      <c r="G123" s="221"/>
      <c r="H123" s="221"/>
      <c r="I123" s="224"/>
      <c r="J123" s="225">
        <f>BK123</f>
        <v>0</v>
      </c>
      <c r="K123" s="221"/>
      <c r="L123" s="226"/>
      <c r="M123" s="227"/>
      <c r="N123" s="228"/>
      <c r="O123" s="228"/>
      <c r="P123" s="229">
        <f>SUM(P124:P156)</f>
        <v>0</v>
      </c>
      <c r="Q123" s="228"/>
      <c r="R123" s="229">
        <f>SUM(R124:R156)</f>
        <v>0.1253</v>
      </c>
      <c r="S123" s="228"/>
      <c r="T123" s="230">
        <f>SUM(T124:T156)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31" t="s">
        <v>87</v>
      </c>
      <c r="AT123" s="232" t="s">
        <v>78</v>
      </c>
      <c r="AU123" s="232" t="s">
        <v>79</v>
      </c>
      <c r="AY123" s="231" t="s">
        <v>146</v>
      </c>
      <c r="BK123" s="233">
        <f>SUM(BK124:BK156)</f>
        <v>0</v>
      </c>
    </row>
    <row r="124" s="2" customFormat="1" ht="24" customHeight="1">
      <c r="A124" s="38"/>
      <c r="B124" s="39"/>
      <c r="C124" s="236" t="s">
        <v>87</v>
      </c>
      <c r="D124" s="236" t="s">
        <v>149</v>
      </c>
      <c r="E124" s="237" t="s">
        <v>1066</v>
      </c>
      <c r="F124" s="238" t="s">
        <v>1067</v>
      </c>
      <c r="G124" s="239" t="s">
        <v>198</v>
      </c>
      <c r="H124" s="240">
        <v>40</v>
      </c>
      <c r="I124" s="241"/>
      <c r="J124" s="242">
        <f>ROUND(I124*H124,2)</f>
        <v>0</v>
      </c>
      <c r="K124" s="243"/>
      <c r="L124" s="44"/>
      <c r="M124" s="244" t="s">
        <v>1</v>
      </c>
      <c r="N124" s="245" t="s">
        <v>45</v>
      </c>
      <c r="O124" s="91"/>
      <c r="P124" s="246">
        <f>O124*H124</f>
        <v>0</v>
      </c>
      <c r="Q124" s="246">
        <v>0</v>
      </c>
      <c r="R124" s="246">
        <f>Q124*H124</f>
        <v>0</v>
      </c>
      <c r="S124" s="246">
        <v>0</v>
      </c>
      <c r="T124" s="247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48" t="s">
        <v>153</v>
      </c>
      <c r="AT124" s="248" t="s">
        <v>149</v>
      </c>
      <c r="AU124" s="248" t="s">
        <v>87</v>
      </c>
      <c r="AY124" s="17" t="s">
        <v>146</v>
      </c>
      <c r="BE124" s="249">
        <f>IF(N124="základná",J124,0)</f>
        <v>0</v>
      </c>
      <c r="BF124" s="249">
        <f>IF(N124="znížená",J124,0)</f>
        <v>0</v>
      </c>
      <c r="BG124" s="249">
        <f>IF(N124="zákl. prenesená",J124,0)</f>
        <v>0</v>
      </c>
      <c r="BH124" s="249">
        <f>IF(N124="zníž. prenesená",J124,0)</f>
        <v>0</v>
      </c>
      <c r="BI124" s="249">
        <f>IF(N124="nulová",J124,0)</f>
        <v>0</v>
      </c>
      <c r="BJ124" s="17" t="s">
        <v>154</v>
      </c>
      <c r="BK124" s="249">
        <f>ROUND(I124*H124,2)</f>
        <v>0</v>
      </c>
      <c r="BL124" s="17" t="s">
        <v>153</v>
      </c>
      <c r="BM124" s="248" t="s">
        <v>154</v>
      </c>
    </row>
    <row r="125" s="2" customFormat="1" ht="16.5" customHeight="1">
      <c r="A125" s="38"/>
      <c r="B125" s="39"/>
      <c r="C125" s="283" t="s">
        <v>154</v>
      </c>
      <c r="D125" s="283" t="s">
        <v>438</v>
      </c>
      <c r="E125" s="284" t="s">
        <v>1068</v>
      </c>
      <c r="F125" s="285" t="s">
        <v>1069</v>
      </c>
      <c r="G125" s="286" t="s">
        <v>561</v>
      </c>
      <c r="H125" s="287">
        <v>24.800000000000001</v>
      </c>
      <c r="I125" s="288"/>
      <c r="J125" s="289">
        <f>ROUND(I125*H125,2)</f>
        <v>0</v>
      </c>
      <c r="K125" s="290"/>
      <c r="L125" s="291"/>
      <c r="M125" s="292" t="s">
        <v>1</v>
      </c>
      <c r="N125" s="293" t="s">
        <v>45</v>
      </c>
      <c r="O125" s="91"/>
      <c r="P125" s="246">
        <f>O125*H125</f>
        <v>0</v>
      </c>
      <c r="Q125" s="246">
        <v>0.001</v>
      </c>
      <c r="R125" s="246">
        <f>Q125*H125</f>
        <v>0.024800000000000003</v>
      </c>
      <c r="S125" s="246">
        <v>0</v>
      </c>
      <c r="T125" s="247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48" t="s">
        <v>195</v>
      </c>
      <c r="AT125" s="248" t="s">
        <v>438</v>
      </c>
      <c r="AU125" s="248" t="s">
        <v>87</v>
      </c>
      <c r="AY125" s="17" t="s">
        <v>146</v>
      </c>
      <c r="BE125" s="249">
        <f>IF(N125="základná",J125,0)</f>
        <v>0</v>
      </c>
      <c r="BF125" s="249">
        <f>IF(N125="znížená",J125,0)</f>
        <v>0</v>
      </c>
      <c r="BG125" s="249">
        <f>IF(N125="zákl. prenesená",J125,0)</f>
        <v>0</v>
      </c>
      <c r="BH125" s="249">
        <f>IF(N125="zníž. prenesená",J125,0)</f>
        <v>0</v>
      </c>
      <c r="BI125" s="249">
        <f>IF(N125="nulová",J125,0)</f>
        <v>0</v>
      </c>
      <c r="BJ125" s="17" t="s">
        <v>154</v>
      </c>
      <c r="BK125" s="249">
        <f>ROUND(I125*H125,2)</f>
        <v>0</v>
      </c>
      <c r="BL125" s="17" t="s">
        <v>153</v>
      </c>
      <c r="BM125" s="248" t="s">
        <v>153</v>
      </c>
    </row>
    <row r="126" s="2" customFormat="1" ht="24" customHeight="1">
      <c r="A126" s="38"/>
      <c r="B126" s="39"/>
      <c r="C126" s="236" t="s">
        <v>159</v>
      </c>
      <c r="D126" s="236" t="s">
        <v>149</v>
      </c>
      <c r="E126" s="237" t="s">
        <v>1070</v>
      </c>
      <c r="F126" s="238" t="s">
        <v>1071</v>
      </c>
      <c r="G126" s="239" t="s">
        <v>198</v>
      </c>
      <c r="H126" s="240">
        <v>300</v>
      </c>
      <c r="I126" s="241"/>
      <c r="J126" s="242">
        <f>ROUND(I126*H126,2)</f>
        <v>0</v>
      </c>
      <c r="K126" s="243"/>
      <c r="L126" s="44"/>
      <c r="M126" s="244" t="s">
        <v>1</v>
      </c>
      <c r="N126" s="245" t="s">
        <v>45</v>
      </c>
      <c r="O126" s="91"/>
      <c r="P126" s="246">
        <f>O126*H126</f>
        <v>0</v>
      </c>
      <c r="Q126" s="246">
        <v>0</v>
      </c>
      <c r="R126" s="246">
        <f>Q126*H126</f>
        <v>0</v>
      </c>
      <c r="S126" s="246">
        <v>0</v>
      </c>
      <c r="T126" s="247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48" t="s">
        <v>153</v>
      </c>
      <c r="AT126" s="248" t="s">
        <v>149</v>
      </c>
      <c r="AU126" s="248" t="s">
        <v>87</v>
      </c>
      <c r="AY126" s="17" t="s">
        <v>146</v>
      </c>
      <c r="BE126" s="249">
        <f>IF(N126="základná",J126,0)</f>
        <v>0</v>
      </c>
      <c r="BF126" s="249">
        <f>IF(N126="znížená",J126,0)</f>
        <v>0</v>
      </c>
      <c r="BG126" s="249">
        <f>IF(N126="zákl. prenesená",J126,0)</f>
        <v>0</v>
      </c>
      <c r="BH126" s="249">
        <f>IF(N126="zníž. prenesená",J126,0)</f>
        <v>0</v>
      </c>
      <c r="BI126" s="249">
        <f>IF(N126="nulová",J126,0)</f>
        <v>0</v>
      </c>
      <c r="BJ126" s="17" t="s">
        <v>154</v>
      </c>
      <c r="BK126" s="249">
        <f>ROUND(I126*H126,2)</f>
        <v>0</v>
      </c>
      <c r="BL126" s="17" t="s">
        <v>153</v>
      </c>
      <c r="BM126" s="248" t="s">
        <v>147</v>
      </c>
    </row>
    <row r="127" s="2" customFormat="1" ht="16.5" customHeight="1">
      <c r="A127" s="38"/>
      <c r="B127" s="39"/>
      <c r="C127" s="283" t="s">
        <v>153</v>
      </c>
      <c r="D127" s="283" t="s">
        <v>438</v>
      </c>
      <c r="E127" s="284" t="s">
        <v>1072</v>
      </c>
      <c r="F127" s="285" t="s">
        <v>1073</v>
      </c>
      <c r="G127" s="286" t="s">
        <v>561</v>
      </c>
      <c r="H127" s="287">
        <v>40.5</v>
      </c>
      <c r="I127" s="288"/>
      <c r="J127" s="289">
        <f>ROUND(I127*H127,2)</f>
        <v>0</v>
      </c>
      <c r="K127" s="290"/>
      <c r="L127" s="291"/>
      <c r="M127" s="292" t="s">
        <v>1</v>
      </c>
      <c r="N127" s="293" t="s">
        <v>45</v>
      </c>
      <c r="O127" s="91"/>
      <c r="P127" s="246">
        <f>O127*H127</f>
        <v>0</v>
      </c>
      <c r="Q127" s="246">
        <v>0.001</v>
      </c>
      <c r="R127" s="246">
        <f>Q127*H127</f>
        <v>0.040500000000000001</v>
      </c>
      <c r="S127" s="246">
        <v>0</v>
      </c>
      <c r="T127" s="24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48" t="s">
        <v>195</v>
      </c>
      <c r="AT127" s="248" t="s">
        <v>438</v>
      </c>
      <c r="AU127" s="248" t="s">
        <v>87</v>
      </c>
      <c r="AY127" s="17" t="s">
        <v>146</v>
      </c>
      <c r="BE127" s="249">
        <f>IF(N127="základná",J127,0)</f>
        <v>0</v>
      </c>
      <c r="BF127" s="249">
        <f>IF(N127="znížená",J127,0)</f>
        <v>0</v>
      </c>
      <c r="BG127" s="249">
        <f>IF(N127="zákl. prenesená",J127,0)</f>
        <v>0</v>
      </c>
      <c r="BH127" s="249">
        <f>IF(N127="zníž. prenesená",J127,0)</f>
        <v>0</v>
      </c>
      <c r="BI127" s="249">
        <f>IF(N127="nulová",J127,0)</f>
        <v>0</v>
      </c>
      <c r="BJ127" s="17" t="s">
        <v>154</v>
      </c>
      <c r="BK127" s="249">
        <f>ROUND(I127*H127,2)</f>
        <v>0</v>
      </c>
      <c r="BL127" s="17" t="s">
        <v>153</v>
      </c>
      <c r="BM127" s="248" t="s">
        <v>195</v>
      </c>
    </row>
    <row r="128" s="2" customFormat="1" ht="24" customHeight="1">
      <c r="A128" s="38"/>
      <c r="B128" s="39"/>
      <c r="C128" s="283" t="s">
        <v>182</v>
      </c>
      <c r="D128" s="283" t="s">
        <v>438</v>
      </c>
      <c r="E128" s="284" t="s">
        <v>1074</v>
      </c>
      <c r="F128" s="285" t="s">
        <v>1075</v>
      </c>
      <c r="G128" s="286" t="s">
        <v>1076</v>
      </c>
      <c r="H128" s="287">
        <v>100</v>
      </c>
      <c r="I128" s="288"/>
      <c r="J128" s="289">
        <f>ROUND(I128*H128,2)</f>
        <v>0</v>
      </c>
      <c r="K128" s="290"/>
      <c r="L128" s="291"/>
      <c r="M128" s="292" t="s">
        <v>1</v>
      </c>
      <c r="N128" s="293" t="s">
        <v>45</v>
      </c>
      <c r="O128" s="91"/>
      <c r="P128" s="246">
        <f>O128*H128</f>
        <v>0</v>
      </c>
      <c r="Q128" s="246">
        <v>0</v>
      </c>
      <c r="R128" s="246">
        <f>Q128*H128</f>
        <v>0</v>
      </c>
      <c r="S128" s="246">
        <v>0</v>
      </c>
      <c r="T128" s="24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48" t="s">
        <v>195</v>
      </c>
      <c r="AT128" s="248" t="s">
        <v>438</v>
      </c>
      <c r="AU128" s="248" t="s">
        <v>87</v>
      </c>
      <c r="AY128" s="17" t="s">
        <v>146</v>
      </c>
      <c r="BE128" s="249">
        <f>IF(N128="základná",J128,0)</f>
        <v>0</v>
      </c>
      <c r="BF128" s="249">
        <f>IF(N128="znížená",J128,0)</f>
        <v>0</v>
      </c>
      <c r="BG128" s="249">
        <f>IF(N128="zákl. prenesená",J128,0)</f>
        <v>0</v>
      </c>
      <c r="BH128" s="249">
        <f>IF(N128="zníž. prenesená",J128,0)</f>
        <v>0</v>
      </c>
      <c r="BI128" s="249">
        <f>IF(N128="nulová",J128,0)</f>
        <v>0</v>
      </c>
      <c r="BJ128" s="17" t="s">
        <v>154</v>
      </c>
      <c r="BK128" s="249">
        <f>ROUND(I128*H128,2)</f>
        <v>0</v>
      </c>
      <c r="BL128" s="17" t="s">
        <v>153</v>
      </c>
      <c r="BM128" s="248" t="s">
        <v>206</v>
      </c>
    </row>
    <row r="129" s="2" customFormat="1" ht="24" customHeight="1">
      <c r="A129" s="38"/>
      <c r="B129" s="39"/>
      <c r="C129" s="283" t="s">
        <v>147</v>
      </c>
      <c r="D129" s="283" t="s">
        <v>438</v>
      </c>
      <c r="E129" s="284" t="s">
        <v>1077</v>
      </c>
      <c r="F129" s="285" t="s">
        <v>1078</v>
      </c>
      <c r="G129" s="286" t="s">
        <v>1076</v>
      </c>
      <c r="H129" s="287">
        <v>100</v>
      </c>
      <c r="I129" s="288"/>
      <c r="J129" s="289">
        <f>ROUND(I129*H129,2)</f>
        <v>0</v>
      </c>
      <c r="K129" s="290"/>
      <c r="L129" s="291"/>
      <c r="M129" s="292" t="s">
        <v>1</v>
      </c>
      <c r="N129" s="293" t="s">
        <v>45</v>
      </c>
      <c r="O129" s="91"/>
      <c r="P129" s="246">
        <f>O129*H129</f>
        <v>0</v>
      </c>
      <c r="Q129" s="246">
        <v>0</v>
      </c>
      <c r="R129" s="246">
        <f>Q129*H129</f>
        <v>0</v>
      </c>
      <c r="S129" s="246">
        <v>0</v>
      </c>
      <c r="T129" s="247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48" t="s">
        <v>195</v>
      </c>
      <c r="AT129" s="248" t="s">
        <v>438</v>
      </c>
      <c r="AU129" s="248" t="s">
        <v>87</v>
      </c>
      <c r="AY129" s="17" t="s">
        <v>146</v>
      </c>
      <c r="BE129" s="249">
        <f>IF(N129="základná",J129,0)</f>
        <v>0</v>
      </c>
      <c r="BF129" s="249">
        <f>IF(N129="znížená",J129,0)</f>
        <v>0</v>
      </c>
      <c r="BG129" s="249">
        <f>IF(N129="zákl. prenesená",J129,0)</f>
        <v>0</v>
      </c>
      <c r="BH129" s="249">
        <f>IF(N129="zníž. prenesená",J129,0)</f>
        <v>0</v>
      </c>
      <c r="BI129" s="249">
        <f>IF(N129="nulová",J129,0)</f>
        <v>0</v>
      </c>
      <c r="BJ129" s="17" t="s">
        <v>154</v>
      </c>
      <c r="BK129" s="249">
        <f>ROUND(I129*H129,2)</f>
        <v>0</v>
      </c>
      <c r="BL129" s="17" t="s">
        <v>153</v>
      </c>
      <c r="BM129" s="248" t="s">
        <v>222</v>
      </c>
    </row>
    <row r="130" s="2" customFormat="1" ht="16.5" customHeight="1">
      <c r="A130" s="38"/>
      <c r="B130" s="39"/>
      <c r="C130" s="283" t="s">
        <v>190</v>
      </c>
      <c r="D130" s="283" t="s">
        <v>438</v>
      </c>
      <c r="E130" s="284" t="s">
        <v>1079</v>
      </c>
      <c r="F130" s="285" t="s">
        <v>1080</v>
      </c>
      <c r="G130" s="286" t="s">
        <v>1076</v>
      </c>
      <c r="H130" s="287">
        <v>6</v>
      </c>
      <c r="I130" s="288"/>
      <c r="J130" s="289">
        <f>ROUND(I130*H130,2)</f>
        <v>0</v>
      </c>
      <c r="K130" s="290"/>
      <c r="L130" s="291"/>
      <c r="M130" s="292" t="s">
        <v>1</v>
      </c>
      <c r="N130" s="293" t="s">
        <v>45</v>
      </c>
      <c r="O130" s="91"/>
      <c r="P130" s="246">
        <f>O130*H130</f>
        <v>0</v>
      </c>
      <c r="Q130" s="246">
        <v>0</v>
      </c>
      <c r="R130" s="246">
        <f>Q130*H130</f>
        <v>0</v>
      </c>
      <c r="S130" s="246">
        <v>0</v>
      </c>
      <c r="T130" s="24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48" t="s">
        <v>195</v>
      </c>
      <c r="AT130" s="248" t="s">
        <v>438</v>
      </c>
      <c r="AU130" s="248" t="s">
        <v>87</v>
      </c>
      <c r="AY130" s="17" t="s">
        <v>146</v>
      </c>
      <c r="BE130" s="249">
        <f>IF(N130="základná",J130,0)</f>
        <v>0</v>
      </c>
      <c r="BF130" s="249">
        <f>IF(N130="znížená",J130,0)</f>
        <v>0</v>
      </c>
      <c r="BG130" s="249">
        <f>IF(N130="zákl. prenesená",J130,0)</f>
        <v>0</v>
      </c>
      <c r="BH130" s="249">
        <f>IF(N130="zníž. prenesená",J130,0)</f>
        <v>0</v>
      </c>
      <c r="BI130" s="249">
        <f>IF(N130="nulová",J130,0)</f>
        <v>0</v>
      </c>
      <c r="BJ130" s="17" t="s">
        <v>154</v>
      </c>
      <c r="BK130" s="249">
        <f>ROUND(I130*H130,2)</f>
        <v>0</v>
      </c>
      <c r="BL130" s="17" t="s">
        <v>153</v>
      </c>
      <c r="BM130" s="248" t="s">
        <v>244</v>
      </c>
    </row>
    <row r="131" s="2" customFormat="1" ht="16.5" customHeight="1">
      <c r="A131" s="38"/>
      <c r="B131" s="39"/>
      <c r="C131" s="283" t="s">
        <v>195</v>
      </c>
      <c r="D131" s="283" t="s">
        <v>438</v>
      </c>
      <c r="E131" s="284" t="s">
        <v>1081</v>
      </c>
      <c r="F131" s="285" t="s">
        <v>1082</v>
      </c>
      <c r="G131" s="286" t="s">
        <v>1076</v>
      </c>
      <c r="H131" s="287">
        <v>82</v>
      </c>
      <c r="I131" s="288"/>
      <c r="J131" s="289">
        <f>ROUND(I131*H131,2)</f>
        <v>0</v>
      </c>
      <c r="K131" s="290"/>
      <c r="L131" s="291"/>
      <c r="M131" s="292" t="s">
        <v>1</v>
      </c>
      <c r="N131" s="293" t="s">
        <v>45</v>
      </c>
      <c r="O131" s="91"/>
      <c r="P131" s="246">
        <f>O131*H131</f>
        <v>0</v>
      </c>
      <c r="Q131" s="246">
        <v>0</v>
      </c>
      <c r="R131" s="246">
        <f>Q131*H131</f>
        <v>0</v>
      </c>
      <c r="S131" s="246">
        <v>0</v>
      </c>
      <c r="T131" s="24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48" t="s">
        <v>195</v>
      </c>
      <c r="AT131" s="248" t="s">
        <v>438</v>
      </c>
      <c r="AU131" s="248" t="s">
        <v>87</v>
      </c>
      <c r="AY131" s="17" t="s">
        <v>146</v>
      </c>
      <c r="BE131" s="249">
        <f>IF(N131="základná",J131,0)</f>
        <v>0</v>
      </c>
      <c r="BF131" s="249">
        <f>IF(N131="znížená",J131,0)</f>
        <v>0</v>
      </c>
      <c r="BG131" s="249">
        <f>IF(N131="zákl. prenesená",J131,0)</f>
        <v>0</v>
      </c>
      <c r="BH131" s="249">
        <f>IF(N131="zníž. prenesená",J131,0)</f>
        <v>0</v>
      </c>
      <c r="BI131" s="249">
        <f>IF(N131="nulová",J131,0)</f>
        <v>0</v>
      </c>
      <c r="BJ131" s="17" t="s">
        <v>154</v>
      </c>
      <c r="BK131" s="249">
        <f>ROUND(I131*H131,2)</f>
        <v>0</v>
      </c>
      <c r="BL131" s="17" t="s">
        <v>153</v>
      </c>
      <c r="BM131" s="248" t="s">
        <v>262</v>
      </c>
    </row>
    <row r="132" s="2" customFormat="1" ht="24" customHeight="1">
      <c r="A132" s="38"/>
      <c r="B132" s="39"/>
      <c r="C132" s="236" t="s">
        <v>200</v>
      </c>
      <c r="D132" s="236" t="s">
        <v>149</v>
      </c>
      <c r="E132" s="237" t="s">
        <v>1083</v>
      </c>
      <c r="F132" s="238" t="s">
        <v>1084</v>
      </c>
      <c r="G132" s="239" t="s">
        <v>1076</v>
      </c>
      <c r="H132" s="240">
        <v>2</v>
      </c>
      <c r="I132" s="241"/>
      <c r="J132" s="242">
        <f>ROUND(I132*H132,2)</f>
        <v>0</v>
      </c>
      <c r="K132" s="243"/>
      <c r="L132" s="44"/>
      <c r="M132" s="244" t="s">
        <v>1</v>
      </c>
      <c r="N132" s="245" t="s">
        <v>45</v>
      </c>
      <c r="O132" s="91"/>
      <c r="P132" s="246">
        <f>O132*H132</f>
        <v>0</v>
      </c>
      <c r="Q132" s="246">
        <v>0</v>
      </c>
      <c r="R132" s="246">
        <f>Q132*H132</f>
        <v>0</v>
      </c>
      <c r="S132" s="246">
        <v>0</v>
      </c>
      <c r="T132" s="24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48" t="s">
        <v>153</v>
      </c>
      <c r="AT132" s="248" t="s">
        <v>149</v>
      </c>
      <c r="AU132" s="248" t="s">
        <v>87</v>
      </c>
      <c r="AY132" s="17" t="s">
        <v>146</v>
      </c>
      <c r="BE132" s="249">
        <f>IF(N132="základná",J132,0)</f>
        <v>0</v>
      </c>
      <c r="BF132" s="249">
        <f>IF(N132="znížená",J132,0)</f>
        <v>0</v>
      </c>
      <c r="BG132" s="249">
        <f>IF(N132="zákl. prenesená",J132,0)</f>
        <v>0</v>
      </c>
      <c r="BH132" s="249">
        <f>IF(N132="zníž. prenesená",J132,0)</f>
        <v>0</v>
      </c>
      <c r="BI132" s="249">
        <f>IF(N132="nulová",J132,0)</f>
        <v>0</v>
      </c>
      <c r="BJ132" s="17" t="s">
        <v>154</v>
      </c>
      <c r="BK132" s="249">
        <f>ROUND(I132*H132,2)</f>
        <v>0</v>
      </c>
      <c r="BL132" s="17" t="s">
        <v>153</v>
      </c>
      <c r="BM132" s="248" t="s">
        <v>276</v>
      </c>
    </row>
    <row r="133" s="2" customFormat="1" ht="24" customHeight="1">
      <c r="A133" s="38"/>
      <c r="B133" s="39"/>
      <c r="C133" s="283" t="s">
        <v>206</v>
      </c>
      <c r="D133" s="283" t="s">
        <v>438</v>
      </c>
      <c r="E133" s="284" t="s">
        <v>1085</v>
      </c>
      <c r="F133" s="285" t="s">
        <v>1086</v>
      </c>
      <c r="G133" s="286" t="s">
        <v>1076</v>
      </c>
      <c r="H133" s="287">
        <v>2</v>
      </c>
      <c r="I133" s="288"/>
      <c r="J133" s="289">
        <f>ROUND(I133*H133,2)</f>
        <v>0</v>
      </c>
      <c r="K133" s="290"/>
      <c r="L133" s="291"/>
      <c r="M133" s="292" t="s">
        <v>1</v>
      </c>
      <c r="N133" s="293" t="s">
        <v>45</v>
      </c>
      <c r="O133" s="91"/>
      <c r="P133" s="246">
        <f>O133*H133</f>
        <v>0</v>
      </c>
      <c r="Q133" s="246">
        <v>0</v>
      </c>
      <c r="R133" s="246">
        <f>Q133*H133</f>
        <v>0</v>
      </c>
      <c r="S133" s="246">
        <v>0</v>
      </c>
      <c r="T133" s="24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48" t="s">
        <v>195</v>
      </c>
      <c r="AT133" s="248" t="s">
        <v>438</v>
      </c>
      <c r="AU133" s="248" t="s">
        <v>87</v>
      </c>
      <c r="AY133" s="17" t="s">
        <v>146</v>
      </c>
      <c r="BE133" s="249">
        <f>IF(N133="základná",J133,0)</f>
        <v>0</v>
      </c>
      <c r="BF133" s="249">
        <f>IF(N133="znížená",J133,0)</f>
        <v>0</v>
      </c>
      <c r="BG133" s="249">
        <f>IF(N133="zákl. prenesená",J133,0)</f>
        <v>0</v>
      </c>
      <c r="BH133" s="249">
        <f>IF(N133="zníž. prenesená",J133,0)</f>
        <v>0</v>
      </c>
      <c r="BI133" s="249">
        <f>IF(N133="nulová",J133,0)</f>
        <v>0</v>
      </c>
      <c r="BJ133" s="17" t="s">
        <v>154</v>
      </c>
      <c r="BK133" s="249">
        <f>ROUND(I133*H133,2)</f>
        <v>0</v>
      </c>
      <c r="BL133" s="17" t="s">
        <v>153</v>
      </c>
      <c r="BM133" s="248" t="s">
        <v>7</v>
      </c>
    </row>
    <row r="134" s="2" customFormat="1" ht="36" customHeight="1">
      <c r="A134" s="38"/>
      <c r="B134" s="39"/>
      <c r="C134" s="283" t="s">
        <v>210</v>
      </c>
      <c r="D134" s="283" t="s">
        <v>438</v>
      </c>
      <c r="E134" s="284" t="s">
        <v>1087</v>
      </c>
      <c r="F134" s="285" t="s">
        <v>1088</v>
      </c>
      <c r="G134" s="286" t="s">
        <v>1076</v>
      </c>
      <c r="H134" s="287">
        <v>2</v>
      </c>
      <c r="I134" s="288"/>
      <c r="J134" s="289">
        <f>ROUND(I134*H134,2)</f>
        <v>0</v>
      </c>
      <c r="K134" s="290"/>
      <c r="L134" s="291"/>
      <c r="M134" s="292" t="s">
        <v>1</v>
      </c>
      <c r="N134" s="293" t="s">
        <v>45</v>
      </c>
      <c r="O134" s="91"/>
      <c r="P134" s="246">
        <f>O134*H134</f>
        <v>0</v>
      </c>
      <c r="Q134" s="246">
        <v>0</v>
      </c>
      <c r="R134" s="246">
        <f>Q134*H134</f>
        <v>0</v>
      </c>
      <c r="S134" s="246">
        <v>0</v>
      </c>
      <c r="T134" s="24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48" t="s">
        <v>195</v>
      </c>
      <c r="AT134" s="248" t="s">
        <v>438</v>
      </c>
      <c r="AU134" s="248" t="s">
        <v>87</v>
      </c>
      <c r="AY134" s="17" t="s">
        <v>146</v>
      </c>
      <c r="BE134" s="249">
        <f>IF(N134="základná",J134,0)</f>
        <v>0</v>
      </c>
      <c r="BF134" s="249">
        <f>IF(N134="znížená",J134,0)</f>
        <v>0</v>
      </c>
      <c r="BG134" s="249">
        <f>IF(N134="zákl. prenesená",J134,0)</f>
        <v>0</v>
      </c>
      <c r="BH134" s="249">
        <f>IF(N134="zníž. prenesená",J134,0)</f>
        <v>0</v>
      </c>
      <c r="BI134" s="249">
        <f>IF(N134="nulová",J134,0)</f>
        <v>0</v>
      </c>
      <c r="BJ134" s="17" t="s">
        <v>154</v>
      </c>
      <c r="BK134" s="249">
        <f>ROUND(I134*H134,2)</f>
        <v>0</v>
      </c>
      <c r="BL134" s="17" t="s">
        <v>153</v>
      </c>
      <c r="BM134" s="248" t="s">
        <v>292</v>
      </c>
    </row>
    <row r="135" s="2" customFormat="1" ht="24" customHeight="1">
      <c r="A135" s="38"/>
      <c r="B135" s="39"/>
      <c r="C135" s="283" t="s">
        <v>222</v>
      </c>
      <c r="D135" s="283" t="s">
        <v>438</v>
      </c>
      <c r="E135" s="284" t="s">
        <v>1089</v>
      </c>
      <c r="F135" s="285" t="s">
        <v>1090</v>
      </c>
      <c r="G135" s="286" t="s">
        <v>1076</v>
      </c>
      <c r="H135" s="287">
        <v>2</v>
      </c>
      <c r="I135" s="288"/>
      <c r="J135" s="289">
        <f>ROUND(I135*H135,2)</f>
        <v>0</v>
      </c>
      <c r="K135" s="290"/>
      <c r="L135" s="291"/>
      <c r="M135" s="292" t="s">
        <v>1</v>
      </c>
      <c r="N135" s="293" t="s">
        <v>45</v>
      </c>
      <c r="O135" s="91"/>
      <c r="P135" s="246">
        <f>O135*H135</f>
        <v>0</v>
      </c>
      <c r="Q135" s="246">
        <v>0</v>
      </c>
      <c r="R135" s="246">
        <f>Q135*H135</f>
        <v>0</v>
      </c>
      <c r="S135" s="246">
        <v>0</v>
      </c>
      <c r="T135" s="24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8" t="s">
        <v>195</v>
      </c>
      <c r="AT135" s="248" t="s">
        <v>438</v>
      </c>
      <c r="AU135" s="248" t="s">
        <v>87</v>
      </c>
      <c r="AY135" s="17" t="s">
        <v>146</v>
      </c>
      <c r="BE135" s="249">
        <f>IF(N135="základná",J135,0)</f>
        <v>0</v>
      </c>
      <c r="BF135" s="249">
        <f>IF(N135="znížená",J135,0)</f>
        <v>0</v>
      </c>
      <c r="BG135" s="249">
        <f>IF(N135="zákl. prenesená",J135,0)</f>
        <v>0</v>
      </c>
      <c r="BH135" s="249">
        <f>IF(N135="zníž. prenesená",J135,0)</f>
        <v>0</v>
      </c>
      <c r="BI135" s="249">
        <f>IF(N135="nulová",J135,0)</f>
        <v>0</v>
      </c>
      <c r="BJ135" s="17" t="s">
        <v>154</v>
      </c>
      <c r="BK135" s="249">
        <f>ROUND(I135*H135,2)</f>
        <v>0</v>
      </c>
      <c r="BL135" s="17" t="s">
        <v>153</v>
      </c>
      <c r="BM135" s="248" t="s">
        <v>304</v>
      </c>
    </row>
    <row r="136" s="2" customFormat="1" ht="24" customHeight="1">
      <c r="A136" s="38"/>
      <c r="B136" s="39"/>
      <c r="C136" s="236" t="s">
        <v>232</v>
      </c>
      <c r="D136" s="236" t="s">
        <v>149</v>
      </c>
      <c r="E136" s="237" t="s">
        <v>1091</v>
      </c>
      <c r="F136" s="238" t="s">
        <v>1092</v>
      </c>
      <c r="G136" s="239" t="s">
        <v>1076</v>
      </c>
      <c r="H136" s="240">
        <v>111</v>
      </c>
      <c r="I136" s="241"/>
      <c r="J136" s="242">
        <f>ROUND(I136*H136,2)</f>
        <v>0</v>
      </c>
      <c r="K136" s="243"/>
      <c r="L136" s="44"/>
      <c r="M136" s="244" t="s">
        <v>1</v>
      </c>
      <c r="N136" s="245" t="s">
        <v>45</v>
      </c>
      <c r="O136" s="91"/>
      <c r="P136" s="246">
        <f>O136*H136</f>
        <v>0</v>
      </c>
      <c r="Q136" s="246">
        <v>0</v>
      </c>
      <c r="R136" s="246">
        <f>Q136*H136</f>
        <v>0</v>
      </c>
      <c r="S136" s="246">
        <v>0</v>
      </c>
      <c r="T136" s="24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48" t="s">
        <v>153</v>
      </c>
      <c r="AT136" s="248" t="s">
        <v>149</v>
      </c>
      <c r="AU136" s="248" t="s">
        <v>87</v>
      </c>
      <c r="AY136" s="17" t="s">
        <v>146</v>
      </c>
      <c r="BE136" s="249">
        <f>IF(N136="základná",J136,0)</f>
        <v>0</v>
      </c>
      <c r="BF136" s="249">
        <f>IF(N136="znížená",J136,0)</f>
        <v>0</v>
      </c>
      <c r="BG136" s="249">
        <f>IF(N136="zákl. prenesená",J136,0)</f>
        <v>0</v>
      </c>
      <c r="BH136" s="249">
        <f>IF(N136="zníž. prenesená",J136,0)</f>
        <v>0</v>
      </c>
      <c r="BI136" s="249">
        <f>IF(N136="nulová",J136,0)</f>
        <v>0</v>
      </c>
      <c r="BJ136" s="17" t="s">
        <v>154</v>
      </c>
      <c r="BK136" s="249">
        <f>ROUND(I136*H136,2)</f>
        <v>0</v>
      </c>
      <c r="BL136" s="17" t="s">
        <v>153</v>
      </c>
      <c r="BM136" s="248" t="s">
        <v>314</v>
      </c>
    </row>
    <row r="137" s="2" customFormat="1" ht="24" customHeight="1">
      <c r="A137" s="38"/>
      <c r="B137" s="39"/>
      <c r="C137" s="283" t="s">
        <v>244</v>
      </c>
      <c r="D137" s="283" t="s">
        <v>438</v>
      </c>
      <c r="E137" s="284" t="s">
        <v>1093</v>
      </c>
      <c r="F137" s="285" t="s">
        <v>1094</v>
      </c>
      <c r="G137" s="286" t="s">
        <v>1076</v>
      </c>
      <c r="H137" s="287">
        <v>102</v>
      </c>
      <c r="I137" s="288"/>
      <c r="J137" s="289">
        <f>ROUND(I137*H137,2)</f>
        <v>0</v>
      </c>
      <c r="K137" s="290"/>
      <c r="L137" s="291"/>
      <c r="M137" s="292" t="s">
        <v>1</v>
      </c>
      <c r="N137" s="293" t="s">
        <v>45</v>
      </c>
      <c r="O137" s="91"/>
      <c r="P137" s="246">
        <f>O137*H137</f>
        <v>0</v>
      </c>
      <c r="Q137" s="246">
        <v>0</v>
      </c>
      <c r="R137" s="246">
        <f>Q137*H137</f>
        <v>0</v>
      </c>
      <c r="S137" s="246">
        <v>0</v>
      </c>
      <c r="T137" s="24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48" t="s">
        <v>195</v>
      </c>
      <c r="AT137" s="248" t="s">
        <v>438</v>
      </c>
      <c r="AU137" s="248" t="s">
        <v>87</v>
      </c>
      <c r="AY137" s="17" t="s">
        <v>146</v>
      </c>
      <c r="BE137" s="249">
        <f>IF(N137="základná",J137,0)</f>
        <v>0</v>
      </c>
      <c r="BF137" s="249">
        <f>IF(N137="znížená",J137,0)</f>
        <v>0</v>
      </c>
      <c r="BG137" s="249">
        <f>IF(N137="zákl. prenesená",J137,0)</f>
        <v>0</v>
      </c>
      <c r="BH137" s="249">
        <f>IF(N137="zníž. prenesená",J137,0)</f>
        <v>0</v>
      </c>
      <c r="BI137" s="249">
        <f>IF(N137="nulová",J137,0)</f>
        <v>0</v>
      </c>
      <c r="BJ137" s="17" t="s">
        <v>154</v>
      </c>
      <c r="BK137" s="249">
        <f>ROUND(I137*H137,2)</f>
        <v>0</v>
      </c>
      <c r="BL137" s="17" t="s">
        <v>153</v>
      </c>
      <c r="BM137" s="248" t="s">
        <v>331</v>
      </c>
    </row>
    <row r="138" s="2" customFormat="1" ht="24" customHeight="1">
      <c r="A138" s="38"/>
      <c r="B138" s="39"/>
      <c r="C138" s="283" t="s">
        <v>253</v>
      </c>
      <c r="D138" s="283" t="s">
        <v>438</v>
      </c>
      <c r="E138" s="284" t="s">
        <v>1095</v>
      </c>
      <c r="F138" s="285" t="s">
        <v>1096</v>
      </c>
      <c r="G138" s="286" t="s">
        <v>1076</v>
      </c>
      <c r="H138" s="287">
        <v>5</v>
      </c>
      <c r="I138" s="288"/>
      <c r="J138" s="289">
        <f>ROUND(I138*H138,2)</f>
        <v>0</v>
      </c>
      <c r="K138" s="290"/>
      <c r="L138" s="291"/>
      <c r="M138" s="292" t="s">
        <v>1</v>
      </c>
      <c r="N138" s="293" t="s">
        <v>45</v>
      </c>
      <c r="O138" s="91"/>
      <c r="P138" s="246">
        <f>O138*H138</f>
        <v>0</v>
      </c>
      <c r="Q138" s="246">
        <v>0</v>
      </c>
      <c r="R138" s="246">
        <f>Q138*H138</f>
        <v>0</v>
      </c>
      <c r="S138" s="246">
        <v>0</v>
      </c>
      <c r="T138" s="24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48" t="s">
        <v>195</v>
      </c>
      <c r="AT138" s="248" t="s">
        <v>438</v>
      </c>
      <c r="AU138" s="248" t="s">
        <v>87</v>
      </c>
      <c r="AY138" s="17" t="s">
        <v>146</v>
      </c>
      <c r="BE138" s="249">
        <f>IF(N138="základná",J138,0)</f>
        <v>0</v>
      </c>
      <c r="BF138" s="249">
        <f>IF(N138="znížená",J138,0)</f>
        <v>0</v>
      </c>
      <c r="BG138" s="249">
        <f>IF(N138="zákl. prenesená",J138,0)</f>
        <v>0</v>
      </c>
      <c r="BH138" s="249">
        <f>IF(N138="zníž. prenesená",J138,0)</f>
        <v>0</v>
      </c>
      <c r="BI138" s="249">
        <f>IF(N138="nulová",J138,0)</f>
        <v>0</v>
      </c>
      <c r="BJ138" s="17" t="s">
        <v>154</v>
      </c>
      <c r="BK138" s="249">
        <f>ROUND(I138*H138,2)</f>
        <v>0</v>
      </c>
      <c r="BL138" s="17" t="s">
        <v>153</v>
      </c>
      <c r="BM138" s="248" t="s">
        <v>352</v>
      </c>
    </row>
    <row r="139" s="2" customFormat="1" ht="24" customHeight="1">
      <c r="A139" s="38"/>
      <c r="B139" s="39"/>
      <c r="C139" s="283" t="s">
        <v>262</v>
      </c>
      <c r="D139" s="283" t="s">
        <v>438</v>
      </c>
      <c r="E139" s="284" t="s">
        <v>1097</v>
      </c>
      <c r="F139" s="285" t="s">
        <v>1098</v>
      </c>
      <c r="G139" s="286" t="s">
        <v>1076</v>
      </c>
      <c r="H139" s="287">
        <v>4</v>
      </c>
      <c r="I139" s="288"/>
      <c r="J139" s="289">
        <f>ROUND(I139*H139,2)</f>
        <v>0</v>
      </c>
      <c r="K139" s="290"/>
      <c r="L139" s="291"/>
      <c r="M139" s="292" t="s">
        <v>1</v>
      </c>
      <c r="N139" s="293" t="s">
        <v>45</v>
      </c>
      <c r="O139" s="91"/>
      <c r="P139" s="246">
        <f>O139*H139</f>
        <v>0</v>
      </c>
      <c r="Q139" s="246">
        <v>0</v>
      </c>
      <c r="R139" s="246">
        <f>Q139*H139</f>
        <v>0</v>
      </c>
      <c r="S139" s="246">
        <v>0</v>
      </c>
      <c r="T139" s="24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48" t="s">
        <v>195</v>
      </c>
      <c r="AT139" s="248" t="s">
        <v>438</v>
      </c>
      <c r="AU139" s="248" t="s">
        <v>87</v>
      </c>
      <c r="AY139" s="17" t="s">
        <v>146</v>
      </c>
      <c r="BE139" s="249">
        <f>IF(N139="základná",J139,0)</f>
        <v>0</v>
      </c>
      <c r="BF139" s="249">
        <f>IF(N139="znížená",J139,0)</f>
        <v>0</v>
      </c>
      <c r="BG139" s="249">
        <f>IF(N139="zákl. prenesená",J139,0)</f>
        <v>0</v>
      </c>
      <c r="BH139" s="249">
        <f>IF(N139="zníž. prenesená",J139,0)</f>
        <v>0</v>
      </c>
      <c r="BI139" s="249">
        <f>IF(N139="nulová",J139,0)</f>
        <v>0</v>
      </c>
      <c r="BJ139" s="17" t="s">
        <v>154</v>
      </c>
      <c r="BK139" s="249">
        <f>ROUND(I139*H139,2)</f>
        <v>0</v>
      </c>
      <c r="BL139" s="17" t="s">
        <v>153</v>
      </c>
      <c r="BM139" s="248" t="s">
        <v>362</v>
      </c>
    </row>
    <row r="140" s="2" customFormat="1" ht="24" customHeight="1">
      <c r="A140" s="38"/>
      <c r="B140" s="39"/>
      <c r="C140" s="236" t="s">
        <v>272</v>
      </c>
      <c r="D140" s="236" t="s">
        <v>149</v>
      </c>
      <c r="E140" s="237" t="s">
        <v>1099</v>
      </c>
      <c r="F140" s="238" t="s">
        <v>1100</v>
      </c>
      <c r="G140" s="239" t="s">
        <v>1076</v>
      </c>
      <c r="H140" s="240">
        <v>42</v>
      </c>
      <c r="I140" s="241"/>
      <c r="J140" s="242">
        <f>ROUND(I140*H140,2)</f>
        <v>0</v>
      </c>
      <c r="K140" s="243"/>
      <c r="L140" s="44"/>
      <c r="M140" s="244" t="s">
        <v>1</v>
      </c>
      <c r="N140" s="245" t="s">
        <v>45</v>
      </c>
      <c r="O140" s="91"/>
      <c r="P140" s="246">
        <f>O140*H140</f>
        <v>0</v>
      </c>
      <c r="Q140" s="246">
        <v>0</v>
      </c>
      <c r="R140" s="246">
        <f>Q140*H140</f>
        <v>0</v>
      </c>
      <c r="S140" s="246">
        <v>0</v>
      </c>
      <c r="T140" s="24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8" t="s">
        <v>153</v>
      </c>
      <c r="AT140" s="248" t="s">
        <v>149</v>
      </c>
      <c r="AU140" s="248" t="s">
        <v>87</v>
      </c>
      <c r="AY140" s="17" t="s">
        <v>146</v>
      </c>
      <c r="BE140" s="249">
        <f>IF(N140="základná",J140,0)</f>
        <v>0</v>
      </c>
      <c r="BF140" s="249">
        <f>IF(N140="znížená",J140,0)</f>
        <v>0</v>
      </c>
      <c r="BG140" s="249">
        <f>IF(N140="zákl. prenesená",J140,0)</f>
        <v>0</v>
      </c>
      <c r="BH140" s="249">
        <f>IF(N140="zníž. prenesená",J140,0)</f>
        <v>0</v>
      </c>
      <c r="BI140" s="249">
        <f>IF(N140="nulová",J140,0)</f>
        <v>0</v>
      </c>
      <c r="BJ140" s="17" t="s">
        <v>154</v>
      </c>
      <c r="BK140" s="249">
        <f>ROUND(I140*H140,2)</f>
        <v>0</v>
      </c>
      <c r="BL140" s="17" t="s">
        <v>153</v>
      </c>
      <c r="BM140" s="248" t="s">
        <v>371</v>
      </c>
    </row>
    <row r="141" s="2" customFormat="1" ht="24" customHeight="1">
      <c r="A141" s="38"/>
      <c r="B141" s="39"/>
      <c r="C141" s="283" t="s">
        <v>276</v>
      </c>
      <c r="D141" s="283" t="s">
        <v>438</v>
      </c>
      <c r="E141" s="284" t="s">
        <v>1101</v>
      </c>
      <c r="F141" s="285" t="s">
        <v>1102</v>
      </c>
      <c r="G141" s="286" t="s">
        <v>1076</v>
      </c>
      <c r="H141" s="287">
        <v>2</v>
      </c>
      <c r="I141" s="288"/>
      <c r="J141" s="289">
        <f>ROUND(I141*H141,2)</f>
        <v>0</v>
      </c>
      <c r="K141" s="290"/>
      <c r="L141" s="291"/>
      <c r="M141" s="292" t="s">
        <v>1</v>
      </c>
      <c r="N141" s="293" t="s">
        <v>45</v>
      </c>
      <c r="O141" s="91"/>
      <c r="P141" s="246">
        <f>O141*H141</f>
        <v>0</v>
      </c>
      <c r="Q141" s="246">
        <v>0</v>
      </c>
      <c r="R141" s="246">
        <f>Q141*H141</f>
        <v>0</v>
      </c>
      <c r="S141" s="246">
        <v>0</v>
      </c>
      <c r="T141" s="24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48" t="s">
        <v>195</v>
      </c>
      <c r="AT141" s="248" t="s">
        <v>438</v>
      </c>
      <c r="AU141" s="248" t="s">
        <v>87</v>
      </c>
      <c r="AY141" s="17" t="s">
        <v>146</v>
      </c>
      <c r="BE141" s="249">
        <f>IF(N141="základná",J141,0)</f>
        <v>0</v>
      </c>
      <c r="BF141" s="249">
        <f>IF(N141="znížená",J141,0)</f>
        <v>0</v>
      </c>
      <c r="BG141" s="249">
        <f>IF(N141="zákl. prenesená",J141,0)</f>
        <v>0</v>
      </c>
      <c r="BH141" s="249">
        <f>IF(N141="zníž. prenesená",J141,0)</f>
        <v>0</v>
      </c>
      <c r="BI141" s="249">
        <f>IF(N141="nulová",J141,0)</f>
        <v>0</v>
      </c>
      <c r="BJ141" s="17" t="s">
        <v>154</v>
      </c>
      <c r="BK141" s="249">
        <f>ROUND(I141*H141,2)</f>
        <v>0</v>
      </c>
      <c r="BL141" s="17" t="s">
        <v>153</v>
      </c>
      <c r="BM141" s="248" t="s">
        <v>380</v>
      </c>
    </row>
    <row r="142" s="2" customFormat="1" ht="24" customHeight="1">
      <c r="A142" s="38"/>
      <c r="B142" s="39"/>
      <c r="C142" s="283" t="s">
        <v>280</v>
      </c>
      <c r="D142" s="283" t="s">
        <v>438</v>
      </c>
      <c r="E142" s="284" t="s">
        <v>1103</v>
      </c>
      <c r="F142" s="285" t="s">
        <v>1104</v>
      </c>
      <c r="G142" s="286" t="s">
        <v>1076</v>
      </c>
      <c r="H142" s="287">
        <v>11</v>
      </c>
      <c r="I142" s="288"/>
      <c r="J142" s="289">
        <f>ROUND(I142*H142,2)</f>
        <v>0</v>
      </c>
      <c r="K142" s="290"/>
      <c r="L142" s="291"/>
      <c r="M142" s="292" t="s">
        <v>1</v>
      </c>
      <c r="N142" s="293" t="s">
        <v>45</v>
      </c>
      <c r="O142" s="91"/>
      <c r="P142" s="246">
        <f>O142*H142</f>
        <v>0</v>
      </c>
      <c r="Q142" s="246">
        <v>0</v>
      </c>
      <c r="R142" s="246">
        <f>Q142*H142</f>
        <v>0</v>
      </c>
      <c r="S142" s="246">
        <v>0</v>
      </c>
      <c r="T142" s="24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48" t="s">
        <v>195</v>
      </c>
      <c r="AT142" s="248" t="s">
        <v>438</v>
      </c>
      <c r="AU142" s="248" t="s">
        <v>87</v>
      </c>
      <c r="AY142" s="17" t="s">
        <v>146</v>
      </c>
      <c r="BE142" s="249">
        <f>IF(N142="základná",J142,0)</f>
        <v>0</v>
      </c>
      <c r="BF142" s="249">
        <f>IF(N142="znížená",J142,0)</f>
        <v>0</v>
      </c>
      <c r="BG142" s="249">
        <f>IF(N142="zákl. prenesená",J142,0)</f>
        <v>0</v>
      </c>
      <c r="BH142" s="249">
        <f>IF(N142="zníž. prenesená",J142,0)</f>
        <v>0</v>
      </c>
      <c r="BI142" s="249">
        <f>IF(N142="nulová",J142,0)</f>
        <v>0</v>
      </c>
      <c r="BJ142" s="17" t="s">
        <v>154</v>
      </c>
      <c r="BK142" s="249">
        <f>ROUND(I142*H142,2)</f>
        <v>0</v>
      </c>
      <c r="BL142" s="17" t="s">
        <v>153</v>
      </c>
      <c r="BM142" s="248" t="s">
        <v>391</v>
      </c>
    </row>
    <row r="143" s="2" customFormat="1" ht="16.5" customHeight="1">
      <c r="A143" s="38"/>
      <c r="B143" s="39"/>
      <c r="C143" s="283" t="s">
        <v>7</v>
      </c>
      <c r="D143" s="283" t="s">
        <v>438</v>
      </c>
      <c r="E143" s="284" t="s">
        <v>1105</v>
      </c>
      <c r="F143" s="285" t="s">
        <v>1106</v>
      </c>
      <c r="G143" s="286" t="s">
        <v>1076</v>
      </c>
      <c r="H143" s="287">
        <v>11</v>
      </c>
      <c r="I143" s="288"/>
      <c r="J143" s="289">
        <f>ROUND(I143*H143,2)</f>
        <v>0</v>
      </c>
      <c r="K143" s="290"/>
      <c r="L143" s="291"/>
      <c r="M143" s="292" t="s">
        <v>1</v>
      </c>
      <c r="N143" s="293" t="s">
        <v>45</v>
      </c>
      <c r="O143" s="91"/>
      <c r="P143" s="246">
        <f>O143*H143</f>
        <v>0</v>
      </c>
      <c r="Q143" s="246">
        <v>0</v>
      </c>
      <c r="R143" s="246">
        <f>Q143*H143</f>
        <v>0</v>
      </c>
      <c r="S143" s="246">
        <v>0</v>
      </c>
      <c r="T143" s="24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48" t="s">
        <v>195</v>
      </c>
      <c r="AT143" s="248" t="s">
        <v>438</v>
      </c>
      <c r="AU143" s="248" t="s">
        <v>87</v>
      </c>
      <c r="AY143" s="17" t="s">
        <v>146</v>
      </c>
      <c r="BE143" s="249">
        <f>IF(N143="základná",J143,0)</f>
        <v>0</v>
      </c>
      <c r="BF143" s="249">
        <f>IF(N143="znížená",J143,0)</f>
        <v>0</v>
      </c>
      <c r="BG143" s="249">
        <f>IF(N143="zákl. prenesená",J143,0)</f>
        <v>0</v>
      </c>
      <c r="BH143" s="249">
        <f>IF(N143="zníž. prenesená",J143,0)</f>
        <v>0</v>
      </c>
      <c r="BI143" s="249">
        <f>IF(N143="nulová",J143,0)</f>
        <v>0</v>
      </c>
      <c r="BJ143" s="17" t="s">
        <v>154</v>
      </c>
      <c r="BK143" s="249">
        <f>ROUND(I143*H143,2)</f>
        <v>0</v>
      </c>
      <c r="BL143" s="17" t="s">
        <v>153</v>
      </c>
      <c r="BM143" s="248" t="s">
        <v>399</v>
      </c>
    </row>
    <row r="144" s="2" customFormat="1" ht="24" customHeight="1">
      <c r="A144" s="38"/>
      <c r="B144" s="39"/>
      <c r="C144" s="283" t="s">
        <v>287</v>
      </c>
      <c r="D144" s="283" t="s">
        <v>438</v>
      </c>
      <c r="E144" s="284" t="s">
        <v>1107</v>
      </c>
      <c r="F144" s="285" t="s">
        <v>1108</v>
      </c>
      <c r="G144" s="286" t="s">
        <v>1076</v>
      </c>
      <c r="H144" s="287">
        <v>12</v>
      </c>
      <c r="I144" s="288"/>
      <c r="J144" s="289">
        <f>ROUND(I144*H144,2)</f>
        <v>0</v>
      </c>
      <c r="K144" s="290"/>
      <c r="L144" s="291"/>
      <c r="M144" s="292" t="s">
        <v>1</v>
      </c>
      <c r="N144" s="293" t="s">
        <v>45</v>
      </c>
      <c r="O144" s="91"/>
      <c r="P144" s="246">
        <f>O144*H144</f>
        <v>0</v>
      </c>
      <c r="Q144" s="246">
        <v>0</v>
      </c>
      <c r="R144" s="246">
        <f>Q144*H144</f>
        <v>0</v>
      </c>
      <c r="S144" s="246">
        <v>0</v>
      </c>
      <c r="T144" s="24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48" t="s">
        <v>195</v>
      </c>
      <c r="AT144" s="248" t="s">
        <v>438</v>
      </c>
      <c r="AU144" s="248" t="s">
        <v>87</v>
      </c>
      <c r="AY144" s="17" t="s">
        <v>146</v>
      </c>
      <c r="BE144" s="249">
        <f>IF(N144="základná",J144,0)</f>
        <v>0</v>
      </c>
      <c r="BF144" s="249">
        <f>IF(N144="znížená",J144,0)</f>
        <v>0</v>
      </c>
      <c r="BG144" s="249">
        <f>IF(N144="zákl. prenesená",J144,0)</f>
        <v>0</v>
      </c>
      <c r="BH144" s="249">
        <f>IF(N144="zníž. prenesená",J144,0)</f>
        <v>0</v>
      </c>
      <c r="BI144" s="249">
        <f>IF(N144="nulová",J144,0)</f>
        <v>0</v>
      </c>
      <c r="BJ144" s="17" t="s">
        <v>154</v>
      </c>
      <c r="BK144" s="249">
        <f>ROUND(I144*H144,2)</f>
        <v>0</v>
      </c>
      <c r="BL144" s="17" t="s">
        <v>153</v>
      </c>
      <c r="BM144" s="248" t="s">
        <v>407</v>
      </c>
    </row>
    <row r="145" s="2" customFormat="1" ht="16.5" customHeight="1">
      <c r="A145" s="38"/>
      <c r="B145" s="39"/>
      <c r="C145" s="283" t="s">
        <v>292</v>
      </c>
      <c r="D145" s="283" t="s">
        <v>438</v>
      </c>
      <c r="E145" s="284" t="s">
        <v>1109</v>
      </c>
      <c r="F145" s="285" t="s">
        <v>1110</v>
      </c>
      <c r="G145" s="286" t="s">
        <v>1076</v>
      </c>
      <c r="H145" s="287">
        <v>6</v>
      </c>
      <c r="I145" s="288"/>
      <c r="J145" s="289">
        <f>ROUND(I145*H145,2)</f>
        <v>0</v>
      </c>
      <c r="K145" s="290"/>
      <c r="L145" s="291"/>
      <c r="M145" s="292" t="s">
        <v>1</v>
      </c>
      <c r="N145" s="293" t="s">
        <v>45</v>
      </c>
      <c r="O145" s="91"/>
      <c r="P145" s="246">
        <f>O145*H145</f>
        <v>0</v>
      </c>
      <c r="Q145" s="246">
        <v>0</v>
      </c>
      <c r="R145" s="246">
        <f>Q145*H145</f>
        <v>0</v>
      </c>
      <c r="S145" s="246">
        <v>0</v>
      </c>
      <c r="T145" s="24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48" t="s">
        <v>195</v>
      </c>
      <c r="AT145" s="248" t="s">
        <v>438</v>
      </c>
      <c r="AU145" s="248" t="s">
        <v>87</v>
      </c>
      <c r="AY145" s="17" t="s">
        <v>146</v>
      </c>
      <c r="BE145" s="249">
        <f>IF(N145="základná",J145,0)</f>
        <v>0</v>
      </c>
      <c r="BF145" s="249">
        <f>IF(N145="znížená",J145,0)</f>
        <v>0</v>
      </c>
      <c r="BG145" s="249">
        <f>IF(N145="zákl. prenesená",J145,0)</f>
        <v>0</v>
      </c>
      <c r="BH145" s="249">
        <f>IF(N145="zníž. prenesená",J145,0)</f>
        <v>0</v>
      </c>
      <c r="BI145" s="249">
        <f>IF(N145="nulová",J145,0)</f>
        <v>0</v>
      </c>
      <c r="BJ145" s="17" t="s">
        <v>154</v>
      </c>
      <c r="BK145" s="249">
        <f>ROUND(I145*H145,2)</f>
        <v>0</v>
      </c>
      <c r="BL145" s="17" t="s">
        <v>153</v>
      </c>
      <c r="BM145" s="248" t="s">
        <v>421</v>
      </c>
    </row>
    <row r="146" s="2" customFormat="1" ht="24" customHeight="1">
      <c r="A146" s="38"/>
      <c r="B146" s="39"/>
      <c r="C146" s="236" t="s">
        <v>299</v>
      </c>
      <c r="D146" s="236" t="s">
        <v>149</v>
      </c>
      <c r="E146" s="237" t="s">
        <v>1111</v>
      </c>
      <c r="F146" s="238" t="s">
        <v>1112</v>
      </c>
      <c r="G146" s="239" t="s">
        <v>1076</v>
      </c>
      <c r="H146" s="240">
        <v>5</v>
      </c>
      <c r="I146" s="241"/>
      <c r="J146" s="242">
        <f>ROUND(I146*H146,2)</f>
        <v>0</v>
      </c>
      <c r="K146" s="243"/>
      <c r="L146" s="44"/>
      <c r="M146" s="244" t="s">
        <v>1</v>
      </c>
      <c r="N146" s="245" t="s">
        <v>45</v>
      </c>
      <c r="O146" s="91"/>
      <c r="P146" s="246">
        <f>O146*H146</f>
        <v>0</v>
      </c>
      <c r="Q146" s="246">
        <v>0</v>
      </c>
      <c r="R146" s="246">
        <f>Q146*H146</f>
        <v>0</v>
      </c>
      <c r="S146" s="246">
        <v>0</v>
      </c>
      <c r="T146" s="24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8" t="s">
        <v>153</v>
      </c>
      <c r="AT146" s="248" t="s">
        <v>149</v>
      </c>
      <c r="AU146" s="248" t="s">
        <v>87</v>
      </c>
      <c r="AY146" s="17" t="s">
        <v>146</v>
      </c>
      <c r="BE146" s="249">
        <f>IF(N146="základná",J146,0)</f>
        <v>0</v>
      </c>
      <c r="BF146" s="249">
        <f>IF(N146="znížená",J146,0)</f>
        <v>0</v>
      </c>
      <c r="BG146" s="249">
        <f>IF(N146="zákl. prenesená",J146,0)</f>
        <v>0</v>
      </c>
      <c r="BH146" s="249">
        <f>IF(N146="zníž. prenesená",J146,0)</f>
        <v>0</v>
      </c>
      <c r="BI146" s="249">
        <f>IF(N146="nulová",J146,0)</f>
        <v>0</v>
      </c>
      <c r="BJ146" s="17" t="s">
        <v>154</v>
      </c>
      <c r="BK146" s="249">
        <f>ROUND(I146*H146,2)</f>
        <v>0</v>
      </c>
      <c r="BL146" s="17" t="s">
        <v>153</v>
      </c>
      <c r="BM146" s="248" t="s">
        <v>429</v>
      </c>
    </row>
    <row r="147" s="2" customFormat="1" ht="16.5" customHeight="1">
      <c r="A147" s="38"/>
      <c r="B147" s="39"/>
      <c r="C147" s="283" t="s">
        <v>304</v>
      </c>
      <c r="D147" s="283" t="s">
        <v>438</v>
      </c>
      <c r="E147" s="284" t="s">
        <v>1113</v>
      </c>
      <c r="F147" s="285" t="s">
        <v>1114</v>
      </c>
      <c r="G147" s="286" t="s">
        <v>1076</v>
      </c>
      <c r="H147" s="287">
        <v>5</v>
      </c>
      <c r="I147" s="288"/>
      <c r="J147" s="289">
        <f>ROUND(I147*H147,2)</f>
        <v>0</v>
      </c>
      <c r="K147" s="290"/>
      <c r="L147" s="291"/>
      <c r="M147" s="292" t="s">
        <v>1</v>
      </c>
      <c r="N147" s="293" t="s">
        <v>45</v>
      </c>
      <c r="O147" s="91"/>
      <c r="P147" s="246">
        <f>O147*H147</f>
        <v>0</v>
      </c>
      <c r="Q147" s="246">
        <v>0</v>
      </c>
      <c r="R147" s="246">
        <f>Q147*H147</f>
        <v>0</v>
      </c>
      <c r="S147" s="246">
        <v>0</v>
      </c>
      <c r="T147" s="24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48" t="s">
        <v>195</v>
      </c>
      <c r="AT147" s="248" t="s">
        <v>438</v>
      </c>
      <c r="AU147" s="248" t="s">
        <v>87</v>
      </c>
      <c r="AY147" s="17" t="s">
        <v>146</v>
      </c>
      <c r="BE147" s="249">
        <f>IF(N147="základná",J147,0)</f>
        <v>0</v>
      </c>
      <c r="BF147" s="249">
        <f>IF(N147="znížená",J147,0)</f>
        <v>0</v>
      </c>
      <c r="BG147" s="249">
        <f>IF(N147="zákl. prenesená",J147,0)</f>
        <v>0</v>
      </c>
      <c r="BH147" s="249">
        <f>IF(N147="zníž. prenesená",J147,0)</f>
        <v>0</v>
      </c>
      <c r="BI147" s="249">
        <f>IF(N147="nulová",J147,0)</f>
        <v>0</v>
      </c>
      <c r="BJ147" s="17" t="s">
        <v>154</v>
      </c>
      <c r="BK147" s="249">
        <f>ROUND(I147*H147,2)</f>
        <v>0</v>
      </c>
      <c r="BL147" s="17" t="s">
        <v>153</v>
      </c>
      <c r="BM147" s="248" t="s">
        <v>437</v>
      </c>
    </row>
    <row r="148" s="2" customFormat="1" ht="24" customHeight="1">
      <c r="A148" s="38"/>
      <c r="B148" s="39"/>
      <c r="C148" s="236" t="s">
        <v>308</v>
      </c>
      <c r="D148" s="236" t="s">
        <v>149</v>
      </c>
      <c r="E148" s="237" t="s">
        <v>1115</v>
      </c>
      <c r="F148" s="238" t="s">
        <v>1116</v>
      </c>
      <c r="G148" s="239" t="s">
        <v>1076</v>
      </c>
      <c r="H148" s="240">
        <v>6</v>
      </c>
      <c r="I148" s="241"/>
      <c r="J148" s="242">
        <f>ROUND(I148*H148,2)</f>
        <v>0</v>
      </c>
      <c r="K148" s="243"/>
      <c r="L148" s="44"/>
      <c r="M148" s="244" t="s">
        <v>1</v>
      </c>
      <c r="N148" s="245" t="s">
        <v>45</v>
      </c>
      <c r="O148" s="91"/>
      <c r="P148" s="246">
        <f>O148*H148</f>
        <v>0</v>
      </c>
      <c r="Q148" s="246">
        <v>0</v>
      </c>
      <c r="R148" s="246">
        <f>Q148*H148</f>
        <v>0</v>
      </c>
      <c r="S148" s="246">
        <v>0</v>
      </c>
      <c r="T148" s="24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8" t="s">
        <v>153</v>
      </c>
      <c r="AT148" s="248" t="s">
        <v>149</v>
      </c>
      <c r="AU148" s="248" t="s">
        <v>87</v>
      </c>
      <c r="AY148" s="17" t="s">
        <v>146</v>
      </c>
      <c r="BE148" s="249">
        <f>IF(N148="základná",J148,0)</f>
        <v>0</v>
      </c>
      <c r="BF148" s="249">
        <f>IF(N148="znížená",J148,0)</f>
        <v>0</v>
      </c>
      <c r="BG148" s="249">
        <f>IF(N148="zákl. prenesená",J148,0)</f>
        <v>0</v>
      </c>
      <c r="BH148" s="249">
        <f>IF(N148="zníž. prenesená",J148,0)</f>
        <v>0</v>
      </c>
      <c r="BI148" s="249">
        <f>IF(N148="nulová",J148,0)</f>
        <v>0</v>
      </c>
      <c r="BJ148" s="17" t="s">
        <v>154</v>
      </c>
      <c r="BK148" s="249">
        <f>ROUND(I148*H148,2)</f>
        <v>0</v>
      </c>
      <c r="BL148" s="17" t="s">
        <v>153</v>
      </c>
      <c r="BM148" s="248" t="s">
        <v>446</v>
      </c>
    </row>
    <row r="149" s="2" customFormat="1" ht="16.5" customHeight="1">
      <c r="A149" s="38"/>
      <c r="B149" s="39"/>
      <c r="C149" s="283" t="s">
        <v>314</v>
      </c>
      <c r="D149" s="283" t="s">
        <v>438</v>
      </c>
      <c r="E149" s="284" t="s">
        <v>1117</v>
      </c>
      <c r="F149" s="285" t="s">
        <v>1118</v>
      </c>
      <c r="G149" s="286" t="s">
        <v>1076</v>
      </c>
      <c r="H149" s="287">
        <v>6</v>
      </c>
      <c r="I149" s="288"/>
      <c r="J149" s="289">
        <f>ROUND(I149*H149,2)</f>
        <v>0</v>
      </c>
      <c r="K149" s="290"/>
      <c r="L149" s="291"/>
      <c r="M149" s="292" t="s">
        <v>1</v>
      </c>
      <c r="N149" s="293" t="s">
        <v>45</v>
      </c>
      <c r="O149" s="91"/>
      <c r="P149" s="246">
        <f>O149*H149</f>
        <v>0</v>
      </c>
      <c r="Q149" s="246">
        <v>0</v>
      </c>
      <c r="R149" s="246">
        <f>Q149*H149</f>
        <v>0</v>
      </c>
      <c r="S149" s="246">
        <v>0</v>
      </c>
      <c r="T149" s="24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48" t="s">
        <v>195</v>
      </c>
      <c r="AT149" s="248" t="s">
        <v>438</v>
      </c>
      <c r="AU149" s="248" t="s">
        <v>87</v>
      </c>
      <c r="AY149" s="17" t="s">
        <v>146</v>
      </c>
      <c r="BE149" s="249">
        <f>IF(N149="základná",J149,0)</f>
        <v>0</v>
      </c>
      <c r="BF149" s="249">
        <f>IF(N149="znížená",J149,0)</f>
        <v>0</v>
      </c>
      <c r="BG149" s="249">
        <f>IF(N149="zákl. prenesená",J149,0)</f>
        <v>0</v>
      </c>
      <c r="BH149" s="249">
        <f>IF(N149="zníž. prenesená",J149,0)</f>
        <v>0</v>
      </c>
      <c r="BI149" s="249">
        <f>IF(N149="nulová",J149,0)</f>
        <v>0</v>
      </c>
      <c r="BJ149" s="17" t="s">
        <v>154</v>
      </c>
      <c r="BK149" s="249">
        <f>ROUND(I149*H149,2)</f>
        <v>0</v>
      </c>
      <c r="BL149" s="17" t="s">
        <v>153</v>
      </c>
      <c r="BM149" s="248" t="s">
        <v>455</v>
      </c>
    </row>
    <row r="150" s="2" customFormat="1" ht="24" customHeight="1">
      <c r="A150" s="38"/>
      <c r="B150" s="39"/>
      <c r="C150" s="283" t="s">
        <v>319</v>
      </c>
      <c r="D150" s="283" t="s">
        <v>438</v>
      </c>
      <c r="E150" s="284" t="s">
        <v>1119</v>
      </c>
      <c r="F150" s="285" t="s">
        <v>1120</v>
      </c>
      <c r="G150" s="286" t="s">
        <v>1076</v>
      </c>
      <c r="H150" s="287">
        <v>12</v>
      </c>
      <c r="I150" s="288"/>
      <c r="J150" s="289">
        <f>ROUND(I150*H150,2)</f>
        <v>0</v>
      </c>
      <c r="K150" s="290"/>
      <c r="L150" s="291"/>
      <c r="M150" s="292" t="s">
        <v>1</v>
      </c>
      <c r="N150" s="293" t="s">
        <v>45</v>
      </c>
      <c r="O150" s="91"/>
      <c r="P150" s="246">
        <f>O150*H150</f>
        <v>0</v>
      </c>
      <c r="Q150" s="246">
        <v>0</v>
      </c>
      <c r="R150" s="246">
        <f>Q150*H150</f>
        <v>0</v>
      </c>
      <c r="S150" s="246">
        <v>0</v>
      </c>
      <c r="T150" s="24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48" t="s">
        <v>195</v>
      </c>
      <c r="AT150" s="248" t="s">
        <v>438</v>
      </c>
      <c r="AU150" s="248" t="s">
        <v>87</v>
      </c>
      <c r="AY150" s="17" t="s">
        <v>146</v>
      </c>
      <c r="BE150" s="249">
        <f>IF(N150="základná",J150,0)</f>
        <v>0</v>
      </c>
      <c r="BF150" s="249">
        <f>IF(N150="znížená",J150,0)</f>
        <v>0</v>
      </c>
      <c r="BG150" s="249">
        <f>IF(N150="zákl. prenesená",J150,0)</f>
        <v>0</v>
      </c>
      <c r="BH150" s="249">
        <f>IF(N150="zníž. prenesená",J150,0)</f>
        <v>0</v>
      </c>
      <c r="BI150" s="249">
        <f>IF(N150="nulová",J150,0)</f>
        <v>0</v>
      </c>
      <c r="BJ150" s="17" t="s">
        <v>154</v>
      </c>
      <c r="BK150" s="249">
        <f>ROUND(I150*H150,2)</f>
        <v>0</v>
      </c>
      <c r="BL150" s="17" t="s">
        <v>153</v>
      </c>
      <c r="BM150" s="248" t="s">
        <v>463</v>
      </c>
    </row>
    <row r="151" s="2" customFormat="1" ht="24" customHeight="1">
      <c r="A151" s="38"/>
      <c r="B151" s="39"/>
      <c r="C151" s="236" t="s">
        <v>331</v>
      </c>
      <c r="D151" s="236" t="s">
        <v>149</v>
      </c>
      <c r="E151" s="237" t="s">
        <v>1121</v>
      </c>
      <c r="F151" s="238" t="s">
        <v>1122</v>
      </c>
      <c r="G151" s="239" t="s">
        <v>1076</v>
      </c>
      <c r="H151" s="240">
        <v>12</v>
      </c>
      <c r="I151" s="241"/>
      <c r="J151" s="242">
        <f>ROUND(I151*H151,2)</f>
        <v>0</v>
      </c>
      <c r="K151" s="243"/>
      <c r="L151" s="44"/>
      <c r="M151" s="244" t="s">
        <v>1</v>
      </c>
      <c r="N151" s="245" t="s">
        <v>45</v>
      </c>
      <c r="O151" s="91"/>
      <c r="P151" s="246">
        <f>O151*H151</f>
        <v>0</v>
      </c>
      <c r="Q151" s="246">
        <v>0</v>
      </c>
      <c r="R151" s="246">
        <f>Q151*H151</f>
        <v>0</v>
      </c>
      <c r="S151" s="246">
        <v>0</v>
      </c>
      <c r="T151" s="24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48" t="s">
        <v>153</v>
      </c>
      <c r="AT151" s="248" t="s">
        <v>149</v>
      </c>
      <c r="AU151" s="248" t="s">
        <v>87</v>
      </c>
      <c r="AY151" s="17" t="s">
        <v>146</v>
      </c>
      <c r="BE151" s="249">
        <f>IF(N151="základná",J151,0)</f>
        <v>0</v>
      </c>
      <c r="BF151" s="249">
        <f>IF(N151="znížená",J151,0)</f>
        <v>0</v>
      </c>
      <c r="BG151" s="249">
        <f>IF(N151="zákl. prenesená",J151,0)</f>
        <v>0</v>
      </c>
      <c r="BH151" s="249">
        <f>IF(N151="zníž. prenesená",J151,0)</f>
        <v>0</v>
      </c>
      <c r="BI151" s="249">
        <f>IF(N151="nulová",J151,0)</f>
        <v>0</v>
      </c>
      <c r="BJ151" s="17" t="s">
        <v>154</v>
      </c>
      <c r="BK151" s="249">
        <f>ROUND(I151*H151,2)</f>
        <v>0</v>
      </c>
      <c r="BL151" s="17" t="s">
        <v>153</v>
      </c>
      <c r="BM151" s="248" t="s">
        <v>471</v>
      </c>
    </row>
    <row r="152" s="2" customFormat="1" ht="24" customHeight="1">
      <c r="A152" s="38"/>
      <c r="B152" s="39"/>
      <c r="C152" s="283" t="s">
        <v>338</v>
      </c>
      <c r="D152" s="283" t="s">
        <v>438</v>
      </c>
      <c r="E152" s="284" t="s">
        <v>1123</v>
      </c>
      <c r="F152" s="285" t="s">
        <v>1124</v>
      </c>
      <c r="G152" s="286" t="s">
        <v>1076</v>
      </c>
      <c r="H152" s="287">
        <v>12</v>
      </c>
      <c r="I152" s="288"/>
      <c r="J152" s="289">
        <f>ROUND(I152*H152,2)</f>
        <v>0</v>
      </c>
      <c r="K152" s="290"/>
      <c r="L152" s="291"/>
      <c r="M152" s="292" t="s">
        <v>1</v>
      </c>
      <c r="N152" s="293" t="s">
        <v>45</v>
      </c>
      <c r="O152" s="91"/>
      <c r="P152" s="246">
        <f>O152*H152</f>
        <v>0</v>
      </c>
      <c r="Q152" s="246">
        <v>0</v>
      </c>
      <c r="R152" s="246">
        <f>Q152*H152</f>
        <v>0</v>
      </c>
      <c r="S152" s="246">
        <v>0</v>
      </c>
      <c r="T152" s="24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48" t="s">
        <v>195</v>
      </c>
      <c r="AT152" s="248" t="s">
        <v>438</v>
      </c>
      <c r="AU152" s="248" t="s">
        <v>87</v>
      </c>
      <c r="AY152" s="17" t="s">
        <v>146</v>
      </c>
      <c r="BE152" s="249">
        <f>IF(N152="základná",J152,0)</f>
        <v>0</v>
      </c>
      <c r="BF152" s="249">
        <f>IF(N152="znížená",J152,0)</f>
        <v>0</v>
      </c>
      <c r="BG152" s="249">
        <f>IF(N152="zákl. prenesená",J152,0)</f>
        <v>0</v>
      </c>
      <c r="BH152" s="249">
        <f>IF(N152="zníž. prenesená",J152,0)</f>
        <v>0</v>
      </c>
      <c r="BI152" s="249">
        <f>IF(N152="nulová",J152,0)</f>
        <v>0</v>
      </c>
      <c r="BJ152" s="17" t="s">
        <v>154</v>
      </c>
      <c r="BK152" s="249">
        <f>ROUND(I152*H152,2)</f>
        <v>0</v>
      </c>
      <c r="BL152" s="17" t="s">
        <v>153</v>
      </c>
      <c r="BM152" s="248" t="s">
        <v>477</v>
      </c>
    </row>
    <row r="153" s="2" customFormat="1" ht="16.5" customHeight="1">
      <c r="A153" s="38"/>
      <c r="B153" s="39"/>
      <c r="C153" s="236" t="s">
        <v>352</v>
      </c>
      <c r="D153" s="236" t="s">
        <v>149</v>
      </c>
      <c r="E153" s="237" t="s">
        <v>1125</v>
      </c>
      <c r="F153" s="238" t="s">
        <v>1126</v>
      </c>
      <c r="G153" s="239" t="s">
        <v>1076</v>
      </c>
      <c r="H153" s="240">
        <v>6</v>
      </c>
      <c r="I153" s="241"/>
      <c r="J153" s="242">
        <f>ROUND(I153*H153,2)</f>
        <v>0</v>
      </c>
      <c r="K153" s="243"/>
      <c r="L153" s="44"/>
      <c r="M153" s="244" t="s">
        <v>1</v>
      </c>
      <c r="N153" s="245" t="s">
        <v>45</v>
      </c>
      <c r="O153" s="91"/>
      <c r="P153" s="246">
        <f>O153*H153</f>
        <v>0</v>
      </c>
      <c r="Q153" s="246">
        <v>0</v>
      </c>
      <c r="R153" s="246">
        <f>Q153*H153</f>
        <v>0</v>
      </c>
      <c r="S153" s="246">
        <v>0</v>
      </c>
      <c r="T153" s="24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48" t="s">
        <v>153</v>
      </c>
      <c r="AT153" s="248" t="s">
        <v>149</v>
      </c>
      <c r="AU153" s="248" t="s">
        <v>87</v>
      </c>
      <c r="AY153" s="17" t="s">
        <v>146</v>
      </c>
      <c r="BE153" s="249">
        <f>IF(N153="základná",J153,0)</f>
        <v>0</v>
      </c>
      <c r="BF153" s="249">
        <f>IF(N153="znížená",J153,0)</f>
        <v>0</v>
      </c>
      <c r="BG153" s="249">
        <f>IF(N153="zákl. prenesená",J153,0)</f>
        <v>0</v>
      </c>
      <c r="BH153" s="249">
        <f>IF(N153="zníž. prenesená",J153,0)</f>
        <v>0</v>
      </c>
      <c r="BI153" s="249">
        <f>IF(N153="nulová",J153,0)</f>
        <v>0</v>
      </c>
      <c r="BJ153" s="17" t="s">
        <v>154</v>
      </c>
      <c r="BK153" s="249">
        <f>ROUND(I153*H153,2)</f>
        <v>0</v>
      </c>
      <c r="BL153" s="17" t="s">
        <v>153</v>
      </c>
      <c r="BM153" s="248" t="s">
        <v>485</v>
      </c>
    </row>
    <row r="154" s="2" customFormat="1" ht="16.5" customHeight="1">
      <c r="A154" s="38"/>
      <c r="B154" s="39"/>
      <c r="C154" s="283" t="s">
        <v>357</v>
      </c>
      <c r="D154" s="283" t="s">
        <v>438</v>
      </c>
      <c r="E154" s="284" t="s">
        <v>1127</v>
      </c>
      <c r="F154" s="285" t="s">
        <v>1128</v>
      </c>
      <c r="G154" s="286" t="s">
        <v>1076</v>
      </c>
      <c r="H154" s="287">
        <v>6</v>
      </c>
      <c r="I154" s="288"/>
      <c r="J154" s="289">
        <f>ROUND(I154*H154,2)</f>
        <v>0</v>
      </c>
      <c r="K154" s="290"/>
      <c r="L154" s="291"/>
      <c r="M154" s="292" t="s">
        <v>1</v>
      </c>
      <c r="N154" s="293" t="s">
        <v>45</v>
      </c>
      <c r="O154" s="91"/>
      <c r="P154" s="246">
        <f>O154*H154</f>
        <v>0</v>
      </c>
      <c r="Q154" s="246">
        <v>0</v>
      </c>
      <c r="R154" s="246">
        <f>Q154*H154</f>
        <v>0</v>
      </c>
      <c r="S154" s="246">
        <v>0</v>
      </c>
      <c r="T154" s="24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48" t="s">
        <v>195</v>
      </c>
      <c r="AT154" s="248" t="s">
        <v>438</v>
      </c>
      <c r="AU154" s="248" t="s">
        <v>87</v>
      </c>
      <c r="AY154" s="17" t="s">
        <v>146</v>
      </c>
      <c r="BE154" s="249">
        <f>IF(N154="základná",J154,0)</f>
        <v>0</v>
      </c>
      <c r="BF154" s="249">
        <f>IF(N154="znížená",J154,0)</f>
        <v>0</v>
      </c>
      <c r="BG154" s="249">
        <f>IF(N154="zákl. prenesená",J154,0)</f>
        <v>0</v>
      </c>
      <c r="BH154" s="249">
        <f>IF(N154="zníž. prenesená",J154,0)</f>
        <v>0</v>
      </c>
      <c r="BI154" s="249">
        <f>IF(N154="nulová",J154,0)</f>
        <v>0</v>
      </c>
      <c r="BJ154" s="17" t="s">
        <v>154</v>
      </c>
      <c r="BK154" s="249">
        <f>ROUND(I154*H154,2)</f>
        <v>0</v>
      </c>
      <c r="BL154" s="17" t="s">
        <v>153</v>
      </c>
      <c r="BM154" s="248" t="s">
        <v>496</v>
      </c>
    </row>
    <row r="155" s="2" customFormat="1" ht="16.5" customHeight="1">
      <c r="A155" s="38"/>
      <c r="B155" s="39"/>
      <c r="C155" s="283" t="s">
        <v>362</v>
      </c>
      <c r="D155" s="283" t="s">
        <v>438</v>
      </c>
      <c r="E155" s="284" t="s">
        <v>1129</v>
      </c>
      <c r="F155" s="285" t="s">
        <v>1130</v>
      </c>
      <c r="G155" s="286" t="s">
        <v>1131</v>
      </c>
      <c r="H155" s="287">
        <v>2</v>
      </c>
      <c r="I155" s="288"/>
      <c r="J155" s="289">
        <f>ROUND(I155*H155,2)</f>
        <v>0</v>
      </c>
      <c r="K155" s="290"/>
      <c r="L155" s="291"/>
      <c r="M155" s="292" t="s">
        <v>1</v>
      </c>
      <c r="N155" s="293" t="s">
        <v>45</v>
      </c>
      <c r="O155" s="91"/>
      <c r="P155" s="246">
        <f>O155*H155</f>
        <v>0</v>
      </c>
      <c r="Q155" s="246">
        <v>0.029999999999999999</v>
      </c>
      <c r="R155" s="246">
        <f>Q155*H155</f>
        <v>0.059999999999999998</v>
      </c>
      <c r="S155" s="246">
        <v>0</v>
      </c>
      <c r="T155" s="24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48" t="s">
        <v>195</v>
      </c>
      <c r="AT155" s="248" t="s">
        <v>438</v>
      </c>
      <c r="AU155" s="248" t="s">
        <v>87</v>
      </c>
      <c r="AY155" s="17" t="s">
        <v>146</v>
      </c>
      <c r="BE155" s="249">
        <f>IF(N155="základná",J155,0)</f>
        <v>0</v>
      </c>
      <c r="BF155" s="249">
        <f>IF(N155="znížená",J155,0)</f>
        <v>0</v>
      </c>
      <c r="BG155" s="249">
        <f>IF(N155="zákl. prenesená",J155,0)</f>
        <v>0</v>
      </c>
      <c r="BH155" s="249">
        <f>IF(N155="zníž. prenesená",J155,0)</f>
        <v>0</v>
      </c>
      <c r="BI155" s="249">
        <f>IF(N155="nulová",J155,0)</f>
        <v>0</v>
      </c>
      <c r="BJ155" s="17" t="s">
        <v>154</v>
      </c>
      <c r="BK155" s="249">
        <f>ROUND(I155*H155,2)</f>
        <v>0</v>
      </c>
      <c r="BL155" s="17" t="s">
        <v>153</v>
      </c>
      <c r="BM155" s="248" t="s">
        <v>506</v>
      </c>
    </row>
    <row r="156" s="2" customFormat="1" ht="16.5" customHeight="1">
      <c r="A156" s="38"/>
      <c r="B156" s="39"/>
      <c r="C156" s="236" t="s">
        <v>366</v>
      </c>
      <c r="D156" s="236" t="s">
        <v>149</v>
      </c>
      <c r="E156" s="237" t="s">
        <v>1132</v>
      </c>
      <c r="F156" s="238" t="s">
        <v>1133</v>
      </c>
      <c r="G156" s="239" t="s">
        <v>1134</v>
      </c>
      <c r="H156" s="240">
        <v>60</v>
      </c>
      <c r="I156" s="241"/>
      <c r="J156" s="242">
        <f>ROUND(I156*H156,2)</f>
        <v>0</v>
      </c>
      <c r="K156" s="243"/>
      <c r="L156" s="44"/>
      <c r="M156" s="244" t="s">
        <v>1</v>
      </c>
      <c r="N156" s="245" t="s">
        <v>45</v>
      </c>
      <c r="O156" s="91"/>
      <c r="P156" s="246">
        <f>O156*H156</f>
        <v>0</v>
      </c>
      <c r="Q156" s="246">
        <v>0</v>
      </c>
      <c r="R156" s="246">
        <f>Q156*H156</f>
        <v>0</v>
      </c>
      <c r="S156" s="246">
        <v>0</v>
      </c>
      <c r="T156" s="24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48" t="s">
        <v>153</v>
      </c>
      <c r="AT156" s="248" t="s">
        <v>149</v>
      </c>
      <c r="AU156" s="248" t="s">
        <v>87</v>
      </c>
      <c r="AY156" s="17" t="s">
        <v>146</v>
      </c>
      <c r="BE156" s="249">
        <f>IF(N156="základná",J156,0)</f>
        <v>0</v>
      </c>
      <c r="BF156" s="249">
        <f>IF(N156="znížená",J156,0)</f>
        <v>0</v>
      </c>
      <c r="BG156" s="249">
        <f>IF(N156="zákl. prenesená",J156,0)</f>
        <v>0</v>
      </c>
      <c r="BH156" s="249">
        <f>IF(N156="zníž. prenesená",J156,0)</f>
        <v>0</v>
      </c>
      <c r="BI156" s="249">
        <f>IF(N156="nulová",J156,0)</f>
        <v>0</v>
      </c>
      <c r="BJ156" s="17" t="s">
        <v>154</v>
      </c>
      <c r="BK156" s="249">
        <f>ROUND(I156*H156,2)</f>
        <v>0</v>
      </c>
      <c r="BL156" s="17" t="s">
        <v>153</v>
      </c>
      <c r="BM156" s="248" t="s">
        <v>1135</v>
      </c>
    </row>
    <row r="157" s="12" customFormat="1" ht="25.92" customHeight="1">
      <c r="A157" s="12"/>
      <c r="B157" s="220"/>
      <c r="C157" s="221"/>
      <c r="D157" s="222" t="s">
        <v>78</v>
      </c>
      <c r="E157" s="223" t="s">
        <v>1136</v>
      </c>
      <c r="F157" s="223" t="s">
        <v>1137</v>
      </c>
      <c r="G157" s="221"/>
      <c r="H157" s="221"/>
      <c r="I157" s="224"/>
      <c r="J157" s="225">
        <f>BK157</f>
        <v>0</v>
      </c>
      <c r="K157" s="221"/>
      <c r="L157" s="226"/>
      <c r="M157" s="227"/>
      <c r="N157" s="228"/>
      <c r="O157" s="228"/>
      <c r="P157" s="229">
        <f>P158+P168</f>
        <v>0</v>
      </c>
      <c r="Q157" s="228"/>
      <c r="R157" s="229">
        <f>R158+R168</f>
        <v>0.26699609999999996</v>
      </c>
      <c r="S157" s="228"/>
      <c r="T157" s="230">
        <f>T158+T168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31" t="s">
        <v>87</v>
      </c>
      <c r="AT157" s="232" t="s">
        <v>78</v>
      </c>
      <c r="AU157" s="232" t="s">
        <v>79</v>
      </c>
      <c r="AY157" s="231" t="s">
        <v>146</v>
      </c>
      <c r="BK157" s="233">
        <f>BK158+BK168</f>
        <v>0</v>
      </c>
    </row>
    <row r="158" s="12" customFormat="1" ht="22.8" customHeight="1">
      <c r="A158" s="12"/>
      <c r="B158" s="220"/>
      <c r="C158" s="221"/>
      <c r="D158" s="222" t="s">
        <v>78</v>
      </c>
      <c r="E158" s="234" t="s">
        <v>855</v>
      </c>
      <c r="F158" s="234" t="s">
        <v>1138</v>
      </c>
      <c r="G158" s="221"/>
      <c r="H158" s="221"/>
      <c r="I158" s="224"/>
      <c r="J158" s="235">
        <f>BK158</f>
        <v>0</v>
      </c>
      <c r="K158" s="221"/>
      <c r="L158" s="226"/>
      <c r="M158" s="227"/>
      <c r="N158" s="228"/>
      <c r="O158" s="228"/>
      <c r="P158" s="229">
        <f>SUM(P159:P167)</f>
        <v>0</v>
      </c>
      <c r="Q158" s="228"/>
      <c r="R158" s="229">
        <f>SUM(R159:R167)</f>
        <v>0.26699609999999996</v>
      </c>
      <c r="S158" s="228"/>
      <c r="T158" s="230">
        <f>SUM(T159:T167)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31" t="s">
        <v>87</v>
      </c>
      <c r="AT158" s="232" t="s">
        <v>78</v>
      </c>
      <c r="AU158" s="232" t="s">
        <v>87</v>
      </c>
      <c r="AY158" s="231" t="s">
        <v>146</v>
      </c>
      <c r="BK158" s="233">
        <f>SUM(BK159:BK167)</f>
        <v>0</v>
      </c>
    </row>
    <row r="159" s="2" customFormat="1" ht="16.5" customHeight="1">
      <c r="A159" s="38"/>
      <c r="B159" s="39"/>
      <c r="C159" s="236" t="s">
        <v>371</v>
      </c>
      <c r="D159" s="236" t="s">
        <v>149</v>
      </c>
      <c r="E159" s="237" t="s">
        <v>1139</v>
      </c>
      <c r="F159" s="238" t="s">
        <v>1140</v>
      </c>
      <c r="G159" s="239" t="s">
        <v>1134</v>
      </c>
      <c r="H159" s="240">
        <v>30</v>
      </c>
      <c r="I159" s="241"/>
      <c r="J159" s="242">
        <f>ROUND(I159*H159,2)</f>
        <v>0</v>
      </c>
      <c r="K159" s="243"/>
      <c r="L159" s="44"/>
      <c r="M159" s="244" t="s">
        <v>1</v>
      </c>
      <c r="N159" s="245" t="s">
        <v>45</v>
      </c>
      <c r="O159" s="91"/>
      <c r="P159" s="246">
        <f>O159*H159</f>
        <v>0</v>
      </c>
      <c r="Q159" s="246">
        <v>0</v>
      </c>
      <c r="R159" s="246">
        <f>Q159*H159</f>
        <v>0</v>
      </c>
      <c r="S159" s="246">
        <v>0</v>
      </c>
      <c r="T159" s="24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48" t="s">
        <v>153</v>
      </c>
      <c r="AT159" s="248" t="s">
        <v>149</v>
      </c>
      <c r="AU159" s="248" t="s">
        <v>154</v>
      </c>
      <c r="AY159" s="17" t="s">
        <v>146</v>
      </c>
      <c r="BE159" s="249">
        <f>IF(N159="základná",J159,0)</f>
        <v>0</v>
      </c>
      <c r="BF159" s="249">
        <f>IF(N159="znížená",J159,0)</f>
        <v>0</v>
      </c>
      <c r="BG159" s="249">
        <f>IF(N159="zákl. prenesená",J159,0)</f>
        <v>0</v>
      </c>
      <c r="BH159" s="249">
        <f>IF(N159="zníž. prenesená",J159,0)</f>
        <v>0</v>
      </c>
      <c r="BI159" s="249">
        <f>IF(N159="nulová",J159,0)</f>
        <v>0</v>
      </c>
      <c r="BJ159" s="17" t="s">
        <v>154</v>
      </c>
      <c r="BK159" s="249">
        <f>ROUND(I159*H159,2)</f>
        <v>0</v>
      </c>
      <c r="BL159" s="17" t="s">
        <v>153</v>
      </c>
      <c r="BM159" s="248" t="s">
        <v>1141</v>
      </c>
    </row>
    <row r="160" s="2" customFormat="1" ht="16.5" customHeight="1">
      <c r="A160" s="38"/>
      <c r="B160" s="39"/>
      <c r="C160" s="236" t="s">
        <v>375</v>
      </c>
      <c r="D160" s="236" t="s">
        <v>149</v>
      </c>
      <c r="E160" s="237" t="s">
        <v>1142</v>
      </c>
      <c r="F160" s="238" t="s">
        <v>1143</v>
      </c>
      <c r="G160" s="239" t="s">
        <v>198</v>
      </c>
      <c r="H160" s="240">
        <v>15</v>
      </c>
      <c r="I160" s="241"/>
      <c r="J160" s="242">
        <f>ROUND(I160*H160,2)</f>
        <v>0</v>
      </c>
      <c r="K160" s="243"/>
      <c r="L160" s="44"/>
      <c r="M160" s="244" t="s">
        <v>1</v>
      </c>
      <c r="N160" s="245" t="s">
        <v>45</v>
      </c>
      <c r="O160" s="91"/>
      <c r="P160" s="246">
        <f>O160*H160</f>
        <v>0</v>
      </c>
      <c r="Q160" s="246">
        <v>0</v>
      </c>
      <c r="R160" s="246">
        <f>Q160*H160</f>
        <v>0</v>
      </c>
      <c r="S160" s="246">
        <v>0</v>
      </c>
      <c r="T160" s="24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48" t="s">
        <v>153</v>
      </c>
      <c r="AT160" s="248" t="s">
        <v>149</v>
      </c>
      <c r="AU160" s="248" t="s">
        <v>154</v>
      </c>
      <c r="AY160" s="17" t="s">
        <v>146</v>
      </c>
      <c r="BE160" s="249">
        <f>IF(N160="základná",J160,0)</f>
        <v>0</v>
      </c>
      <c r="BF160" s="249">
        <f>IF(N160="znížená",J160,0)</f>
        <v>0</v>
      </c>
      <c r="BG160" s="249">
        <f>IF(N160="zákl. prenesená",J160,0)</f>
        <v>0</v>
      </c>
      <c r="BH160" s="249">
        <f>IF(N160="zníž. prenesená",J160,0)</f>
        <v>0</v>
      </c>
      <c r="BI160" s="249">
        <f>IF(N160="nulová",J160,0)</f>
        <v>0</v>
      </c>
      <c r="BJ160" s="17" t="s">
        <v>154</v>
      </c>
      <c r="BK160" s="249">
        <f>ROUND(I160*H160,2)</f>
        <v>0</v>
      </c>
      <c r="BL160" s="17" t="s">
        <v>153</v>
      </c>
      <c r="BM160" s="248" t="s">
        <v>1144</v>
      </c>
    </row>
    <row r="161" s="2" customFormat="1" ht="16.5" customHeight="1">
      <c r="A161" s="38"/>
      <c r="B161" s="39"/>
      <c r="C161" s="236" t="s">
        <v>380</v>
      </c>
      <c r="D161" s="236" t="s">
        <v>149</v>
      </c>
      <c r="E161" s="237" t="s">
        <v>1145</v>
      </c>
      <c r="F161" s="238" t="s">
        <v>1146</v>
      </c>
      <c r="G161" s="239" t="s">
        <v>198</v>
      </c>
      <c r="H161" s="240">
        <v>15</v>
      </c>
      <c r="I161" s="241"/>
      <c r="J161" s="242">
        <f>ROUND(I161*H161,2)</f>
        <v>0</v>
      </c>
      <c r="K161" s="243"/>
      <c r="L161" s="44"/>
      <c r="M161" s="244" t="s">
        <v>1</v>
      </c>
      <c r="N161" s="245" t="s">
        <v>45</v>
      </c>
      <c r="O161" s="91"/>
      <c r="P161" s="246">
        <f>O161*H161</f>
        <v>0</v>
      </c>
      <c r="Q161" s="246">
        <v>0</v>
      </c>
      <c r="R161" s="246">
        <f>Q161*H161</f>
        <v>0</v>
      </c>
      <c r="S161" s="246">
        <v>0</v>
      </c>
      <c r="T161" s="24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48" t="s">
        <v>153</v>
      </c>
      <c r="AT161" s="248" t="s">
        <v>149</v>
      </c>
      <c r="AU161" s="248" t="s">
        <v>154</v>
      </c>
      <c r="AY161" s="17" t="s">
        <v>146</v>
      </c>
      <c r="BE161" s="249">
        <f>IF(N161="základná",J161,0)</f>
        <v>0</v>
      </c>
      <c r="BF161" s="249">
        <f>IF(N161="znížená",J161,0)</f>
        <v>0</v>
      </c>
      <c r="BG161" s="249">
        <f>IF(N161="zákl. prenesená",J161,0)</f>
        <v>0</v>
      </c>
      <c r="BH161" s="249">
        <f>IF(N161="zníž. prenesená",J161,0)</f>
        <v>0</v>
      </c>
      <c r="BI161" s="249">
        <f>IF(N161="nulová",J161,0)</f>
        <v>0</v>
      </c>
      <c r="BJ161" s="17" t="s">
        <v>154</v>
      </c>
      <c r="BK161" s="249">
        <f>ROUND(I161*H161,2)</f>
        <v>0</v>
      </c>
      <c r="BL161" s="17" t="s">
        <v>153</v>
      </c>
      <c r="BM161" s="248" t="s">
        <v>1147</v>
      </c>
    </row>
    <row r="162" s="2" customFormat="1" ht="16.5" customHeight="1">
      <c r="A162" s="38"/>
      <c r="B162" s="39"/>
      <c r="C162" s="236" t="s">
        <v>384</v>
      </c>
      <c r="D162" s="236" t="s">
        <v>149</v>
      </c>
      <c r="E162" s="237" t="s">
        <v>1148</v>
      </c>
      <c r="F162" s="238" t="s">
        <v>1149</v>
      </c>
      <c r="G162" s="239" t="s">
        <v>152</v>
      </c>
      <c r="H162" s="240">
        <v>5.25</v>
      </c>
      <c r="I162" s="241"/>
      <c r="J162" s="242">
        <f>ROUND(I162*H162,2)</f>
        <v>0</v>
      </c>
      <c r="K162" s="243"/>
      <c r="L162" s="44"/>
      <c r="M162" s="244" t="s">
        <v>1</v>
      </c>
      <c r="N162" s="245" t="s">
        <v>45</v>
      </c>
      <c r="O162" s="91"/>
      <c r="P162" s="246">
        <f>O162*H162</f>
        <v>0</v>
      </c>
      <c r="Q162" s="246">
        <v>0</v>
      </c>
      <c r="R162" s="246">
        <f>Q162*H162</f>
        <v>0</v>
      </c>
      <c r="S162" s="246">
        <v>0</v>
      </c>
      <c r="T162" s="24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48" t="s">
        <v>153</v>
      </c>
      <c r="AT162" s="248" t="s">
        <v>149</v>
      </c>
      <c r="AU162" s="248" t="s">
        <v>154</v>
      </c>
      <c r="AY162" s="17" t="s">
        <v>146</v>
      </c>
      <c r="BE162" s="249">
        <f>IF(N162="základná",J162,0)</f>
        <v>0</v>
      </c>
      <c r="BF162" s="249">
        <f>IF(N162="znížená",J162,0)</f>
        <v>0</v>
      </c>
      <c r="BG162" s="249">
        <f>IF(N162="zákl. prenesená",J162,0)</f>
        <v>0</v>
      </c>
      <c r="BH162" s="249">
        <f>IF(N162="zníž. prenesená",J162,0)</f>
        <v>0</v>
      </c>
      <c r="BI162" s="249">
        <f>IF(N162="nulová",J162,0)</f>
        <v>0</v>
      </c>
      <c r="BJ162" s="17" t="s">
        <v>154</v>
      </c>
      <c r="BK162" s="249">
        <f>ROUND(I162*H162,2)</f>
        <v>0</v>
      </c>
      <c r="BL162" s="17" t="s">
        <v>153</v>
      </c>
      <c r="BM162" s="248" t="s">
        <v>1150</v>
      </c>
    </row>
    <row r="163" s="2" customFormat="1" ht="16.5" customHeight="1">
      <c r="A163" s="38"/>
      <c r="B163" s="39"/>
      <c r="C163" s="236" t="s">
        <v>391</v>
      </c>
      <c r="D163" s="236" t="s">
        <v>149</v>
      </c>
      <c r="E163" s="237" t="s">
        <v>1151</v>
      </c>
      <c r="F163" s="238" t="s">
        <v>1152</v>
      </c>
      <c r="G163" s="239" t="s">
        <v>198</v>
      </c>
      <c r="H163" s="240">
        <v>5</v>
      </c>
      <c r="I163" s="241"/>
      <c r="J163" s="242">
        <f>ROUND(I163*H163,2)</f>
        <v>0</v>
      </c>
      <c r="K163" s="243"/>
      <c r="L163" s="44"/>
      <c r="M163" s="244" t="s">
        <v>1</v>
      </c>
      <c r="N163" s="245" t="s">
        <v>45</v>
      </c>
      <c r="O163" s="91"/>
      <c r="P163" s="246">
        <f>O163*H163</f>
        <v>0</v>
      </c>
      <c r="Q163" s="246">
        <v>0</v>
      </c>
      <c r="R163" s="246">
        <f>Q163*H163</f>
        <v>0</v>
      </c>
      <c r="S163" s="246">
        <v>0</v>
      </c>
      <c r="T163" s="24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48" t="s">
        <v>153</v>
      </c>
      <c r="AT163" s="248" t="s">
        <v>149</v>
      </c>
      <c r="AU163" s="248" t="s">
        <v>154</v>
      </c>
      <c r="AY163" s="17" t="s">
        <v>146</v>
      </c>
      <c r="BE163" s="249">
        <f>IF(N163="základná",J163,0)</f>
        <v>0</v>
      </c>
      <c r="BF163" s="249">
        <f>IF(N163="znížená",J163,0)</f>
        <v>0</v>
      </c>
      <c r="BG163" s="249">
        <f>IF(N163="zákl. prenesená",J163,0)</f>
        <v>0</v>
      </c>
      <c r="BH163" s="249">
        <f>IF(N163="zníž. prenesená",J163,0)</f>
        <v>0</v>
      </c>
      <c r="BI163" s="249">
        <f>IF(N163="nulová",J163,0)</f>
        <v>0</v>
      </c>
      <c r="BJ163" s="17" t="s">
        <v>154</v>
      </c>
      <c r="BK163" s="249">
        <f>ROUND(I163*H163,2)</f>
        <v>0</v>
      </c>
      <c r="BL163" s="17" t="s">
        <v>153</v>
      </c>
      <c r="BM163" s="248" t="s">
        <v>1153</v>
      </c>
    </row>
    <row r="164" s="2" customFormat="1" ht="16.5" customHeight="1">
      <c r="A164" s="38"/>
      <c r="B164" s="39"/>
      <c r="C164" s="236" t="s">
        <v>395</v>
      </c>
      <c r="D164" s="236" t="s">
        <v>149</v>
      </c>
      <c r="E164" s="237" t="s">
        <v>1154</v>
      </c>
      <c r="F164" s="238" t="s">
        <v>1155</v>
      </c>
      <c r="G164" s="239" t="s">
        <v>538</v>
      </c>
      <c r="H164" s="240">
        <v>0.105</v>
      </c>
      <c r="I164" s="241"/>
      <c r="J164" s="242">
        <f>ROUND(I164*H164,2)</f>
        <v>0</v>
      </c>
      <c r="K164" s="243"/>
      <c r="L164" s="44"/>
      <c r="M164" s="244" t="s">
        <v>1</v>
      </c>
      <c r="N164" s="245" t="s">
        <v>45</v>
      </c>
      <c r="O164" s="91"/>
      <c r="P164" s="246">
        <f>O164*H164</f>
        <v>0</v>
      </c>
      <c r="Q164" s="246">
        <v>0</v>
      </c>
      <c r="R164" s="246">
        <f>Q164*H164</f>
        <v>0</v>
      </c>
      <c r="S164" s="246">
        <v>0</v>
      </c>
      <c r="T164" s="24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48" t="s">
        <v>153</v>
      </c>
      <c r="AT164" s="248" t="s">
        <v>149</v>
      </c>
      <c r="AU164" s="248" t="s">
        <v>154</v>
      </c>
      <c r="AY164" s="17" t="s">
        <v>146</v>
      </c>
      <c r="BE164" s="249">
        <f>IF(N164="základná",J164,0)</f>
        <v>0</v>
      </c>
      <c r="BF164" s="249">
        <f>IF(N164="znížená",J164,0)</f>
        <v>0</v>
      </c>
      <c r="BG164" s="249">
        <f>IF(N164="zákl. prenesená",J164,0)</f>
        <v>0</v>
      </c>
      <c r="BH164" s="249">
        <f>IF(N164="zníž. prenesená",J164,0)</f>
        <v>0</v>
      </c>
      <c r="BI164" s="249">
        <f>IF(N164="nulová",J164,0)</f>
        <v>0</v>
      </c>
      <c r="BJ164" s="17" t="s">
        <v>154</v>
      </c>
      <c r="BK164" s="249">
        <f>ROUND(I164*H164,2)</f>
        <v>0</v>
      </c>
      <c r="BL164" s="17" t="s">
        <v>153</v>
      </c>
      <c r="BM164" s="248" t="s">
        <v>1156</v>
      </c>
    </row>
    <row r="165" s="2" customFormat="1" ht="16.5" customHeight="1">
      <c r="A165" s="38"/>
      <c r="B165" s="39"/>
      <c r="C165" s="236" t="s">
        <v>399</v>
      </c>
      <c r="D165" s="236" t="s">
        <v>149</v>
      </c>
      <c r="E165" s="237" t="s">
        <v>1157</v>
      </c>
      <c r="F165" s="238" t="s">
        <v>1158</v>
      </c>
      <c r="G165" s="239" t="s">
        <v>152</v>
      </c>
      <c r="H165" s="240">
        <v>5.25</v>
      </c>
      <c r="I165" s="241"/>
      <c r="J165" s="242">
        <f>ROUND(I165*H165,2)</f>
        <v>0</v>
      </c>
      <c r="K165" s="243"/>
      <c r="L165" s="44"/>
      <c r="M165" s="244" t="s">
        <v>1</v>
      </c>
      <c r="N165" s="245" t="s">
        <v>45</v>
      </c>
      <c r="O165" s="91"/>
      <c r="P165" s="246">
        <f>O165*H165</f>
        <v>0</v>
      </c>
      <c r="Q165" s="246">
        <v>0</v>
      </c>
      <c r="R165" s="246">
        <f>Q165*H165</f>
        <v>0</v>
      </c>
      <c r="S165" s="246">
        <v>0</v>
      </c>
      <c r="T165" s="24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48" t="s">
        <v>153</v>
      </c>
      <c r="AT165" s="248" t="s">
        <v>149</v>
      </c>
      <c r="AU165" s="248" t="s">
        <v>154</v>
      </c>
      <c r="AY165" s="17" t="s">
        <v>146</v>
      </c>
      <c r="BE165" s="249">
        <f>IF(N165="základná",J165,0)</f>
        <v>0</v>
      </c>
      <c r="BF165" s="249">
        <f>IF(N165="znížená",J165,0)</f>
        <v>0</v>
      </c>
      <c r="BG165" s="249">
        <f>IF(N165="zákl. prenesená",J165,0)</f>
        <v>0</v>
      </c>
      <c r="BH165" s="249">
        <f>IF(N165="zníž. prenesená",J165,0)</f>
        <v>0</v>
      </c>
      <c r="BI165" s="249">
        <f>IF(N165="nulová",J165,0)</f>
        <v>0</v>
      </c>
      <c r="BJ165" s="17" t="s">
        <v>154</v>
      </c>
      <c r="BK165" s="249">
        <f>ROUND(I165*H165,2)</f>
        <v>0</v>
      </c>
      <c r="BL165" s="17" t="s">
        <v>153</v>
      </c>
      <c r="BM165" s="248" t="s">
        <v>1159</v>
      </c>
    </row>
    <row r="166" s="2" customFormat="1" ht="16.5" customHeight="1">
      <c r="A166" s="38"/>
      <c r="B166" s="39"/>
      <c r="C166" s="236" t="s">
        <v>403</v>
      </c>
      <c r="D166" s="236" t="s">
        <v>149</v>
      </c>
      <c r="E166" s="237" t="s">
        <v>1160</v>
      </c>
      <c r="F166" s="238" t="s">
        <v>1161</v>
      </c>
      <c r="G166" s="239" t="s">
        <v>538</v>
      </c>
      <c r="H166" s="240">
        <v>0.105</v>
      </c>
      <c r="I166" s="241"/>
      <c r="J166" s="242">
        <f>ROUND(I166*H166,2)</f>
        <v>0</v>
      </c>
      <c r="K166" s="243"/>
      <c r="L166" s="44"/>
      <c r="M166" s="244" t="s">
        <v>1</v>
      </c>
      <c r="N166" s="245" t="s">
        <v>45</v>
      </c>
      <c r="O166" s="91"/>
      <c r="P166" s="246">
        <f>O166*H166</f>
        <v>0</v>
      </c>
      <c r="Q166" s="246">
        <v>2.5428199999999999</v>
      </c>
      <c r="R166" s="246">
        <f>Q166*H166</f>
        <v>0.26699609999999996</v>
      </c>
      <c r="S166" s="246">
        <v>0</v>
      </c>
      <c r="T166" s="24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48" t="s">
        <v>153</v>
      </c>
      <c r="AT166" s="248" t="s">
        <v>149</v>
      </c>
      <c r="AU166" s="248" t="s">
        <v>154</v>
      </c>
      <c r="AY166" s="17" t="s">
        <v>146</v>
      </c>
      <c r="BE166" s="249">
        <f>IF(N166="základná",J166,0)</f>
        <v>0</v>
      </c>
      <c r="BF166" s="249">
        <f>IF(N166="znížená",J166,0)</f>
        <v>0</v>
      </c>
      <c r="BG166" s="249">
        <f>IF(N166="zákl. prenesená",J166,0)</f>
        <v>0</v>
      </c>
      <c r="BH166" s="249">
        <f>IF(N166="zníž. prenesená",J166,0)</f>
        <v>0</v>
      </c>
      <c r="BI166" s="249">
        <f>IF(N166="nulová",J166,0)</f>
        <v>0</v>
      </c>
      <c r="BJ166" s="17" t="s">
        <v>154</v>
      </c>
      <c r="BK166" s="249">
        <f>ROUND(I166*H166,2)</f>
        <v>0</v>
      </c>
      <c r="BL166" s="17" t="s">
        <v>153</v>
      </c>
      <c r="BM166" s="248" t="s">
        <v>1162</v>
      </c>
    </row>
    <row r="167" s="2" customFormat="1" ht="16.5" customHeight="1">
      <c r="A167" s="38"/>
      <c r="B167" s="39"/>
      <c r="C167" s="236" t="s">
        <v>407</v>
      </c>
      <c r="D167" s="236" t="s">
        <v>149</v>
      </c>
      <c r="E167" s="237" t="s">
        <v>1163</v>
      </c>
      <c r="F167" s="238" t="s">
        <v>1164</v>
      </c>
      <c r="G167" s="239" t="s">
        <v>152</v>
      </c>
      <c r="H167" s="240">
        <v>5.25</v>
      </c>
      <c r="I167" s="241"/>
      <c r="J167" s="242">
        <f>ROUND(I167*H167,2)</f>
        <v>0</v>
      </c>
      <c r="K167" s="243"/>
      <c r="L167" s="44"/>
      <c r="M167" s="244" t="s">
        <v>1</v>
      </c>
      <c r="N167" s="245" t="s">
        <v>45</v>
      </c>
      <c r="O167" s="91"/>
      <c r="P167" s="246">
        <f>O167*H167</f>
        <v>0</v>
      </c>
      <c r="Q167" s="246">
        <v>0</v>
      </c>
      <c r="R167" s="246">
        <f>Q167*H167</f>
        <v>0</v>
      </c>
      <c r="S167" s="246">
        <v>0</v>
      </c>
      <c r="T167" s="24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48" t="s">
        <v>153</v>
      </c>
      <c r="AT167" s="248" t="s">
        <v>149</v>
      </c>
      <c r="AU167" s="248" t="s">
        <v>154</v>
      </c>
      <c r="AY167" s="17" t="s">
        <v>146</v>
      </c>
      <c r="BE167" s="249">
        <f>IF(N167="základná",J167,0)</f>
        <v>0</v>
      </c>
      <c r="BF167" s="249">
        <f>IF(N167="znížená",J167,0)</f>
        <v>0</v>
      </c>
      <c r="BG167" s="249">
        <f>IF(N167="zákl. prenesená",J167,0)</f>
        <v>0</v>
      </c>
      <c r="BH167" s="249">
        <f>IF(N167="zníž. prenesená",J167,0)</f>
        <v>0</v>
      </c>
      <c r="BI167" s="249">
        <f>IF(N167="nulová",J167,0)</f>
        <v>0</v>
      </c>
      <c r="BJ167" s="17" t="s">
        <v>154</v>
      </c>
      <c r="BK167" s="249">
        <f>ROUND(I167*H167,2)</f>
        <v>0</v>
      </c>
      <c r="BL167" s="17" t="s">
        <v>153</v>
      </c>
      <c r="BM167" s="248" t="s">
        <v>1165</v>
      </c>
    </row>
    <row r="168" s="12" customFormat="1" ht="22.8" customHeight="1">
      <c r="A168" s="12"/>
      <c r="B168" s="220"/>
      <c r="C168" s="221"/>
      <c r="D168" s="222" t="s">
        <v>78</v>
      </c>
      <c r="E168" s="234" t="s">
        <v>1166</v>
      </c>
      <c r="F168" s="234" t="s">
        <v>1167</v>
      </c>
      <c r="G168" s="221"/>
      <c r="H168" s="221"/>
      <c r="I168" s="224"/>
      <c r="J168" s="235">
        <f>BK168</f>
        <v>0</v>
      </c>
      <c r="K168" s="221"/>
      <c r="L168" s="226"/>
      <c r="M168" s="227"/>
      <c r="N168" s="228"/>
      <c r="O168" s="228"/>
      <c r="P168" s="229">
        <v>0</v>
      </c>
      <c r="Q168" s="228"/>
      <c r="R168" s="229">
        <v>0</v>
      </c>
      <c r="S168" s="228"/>
      <c r="T168" s="230"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31" t="s">
        <v>87</v>
      </c>
      <c r="AT168" s="232" t="s">
        <v>78</v>
      </c>
      <c r="AU168" s="232" t="s">
        <v>87</v>
      </c>
      <c r="AY168" s="231" t="s">
        <v>146</v>
      </c>
      <c r="BK168" s="233">
        <v>0</v>
      </c>
    </row>
    <row r="169" s="12" customFormat="1" ht="25.92" customHeight="1">
      <c r="A169" s="12"/>
      <c r="B169" s="220"/>
      <c r="C169" s="221"/>
      <c r="D169" s="222" t="s">
        <v>78</v>
      </c>
      <c r="E169" s="223" t="s">
        <v>1168</v>
      </c>
      <c r="F169" s="223" t="s">
        <v>1169</v>
      </c>
      <c r="G169" s="221"/>
      <c r="H169" s="221"/>
      <c r="I169" s="224"/>
      <c r="J169" s="225">
        <f>BK169</f>
        <v>0</v>
      </c>
      <c r="K169" s="221"/>
      <c r="L169" s="226"/>
      <c r="M169" s="227"/>
      <c r="N169" s="228"/>
      <c r="O169" s="228"/>
      <c r="P169" s="229">
        <f>P170</f>
        <v>0</v>
      </c>
      <c r="Q169" s="228"/>
      <c r="R169" s="229">
        <f>R170</f>
        <v>0</v>
      </c>
      <c r="S169" s="228"/>
      <c r="T169" s="230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31" t="s">
        <v>87</v>
      </c>
      <c r="AT169" s="232" t="s">
        <v>78</v>
      </c>
      <c r="AU169" s="232" t="s">
        <v>79</v>
      </c>
      <c r="AY169" s="231" t="s">
        <v>146</v>
      </c>
      <c r="BK169" s="233">
        <f>BK170</f>
        <v>0</v>
      </c>
    </row>
    <row r="170" s="2" customFormat="1" ht="16.5" customHeight="1">
      <c r="A170" s="38"/>
      <c r="B170" s="39"/>
      <c r="C170" s="236" t="s">
        <v>416</v>
      </c>
      <c r="D170" s="236" t="s">
        <v>149</v>
      </c>
      <c r="E170" s="237" t="s">
        <v>1170</v>
      </c>
      <c r="F170" s="238" t="s">
        <v>1171</v>
      </c>
      <c r="G170" s="239" t="s">
        <v>1134</v>
      </c>
      <c r="H170" s="240">
        <v>35</v>
      </c>
      <c r="I170" s="241"/>
      <c r="J170" s="242">
        <f>ROUND(I170*H170,2)</f>
        <v>0</v>
      </c>
      <c r="K170" s="243"/>
      <c r="L170" s="44"/>
      <c r="M170" s="244" t="s">
        <v>1</v>
      </c>
      <c r="N170" s="245" t="s">
        <v>45</v>
      </c>
      <c r="O170" s="91"/>
      <c r="P170" s="246">
        <f>O170*H170</f>
        <v>0</v>
      </c>
      <c r="Q170" s="246">
        <v>0</v>
      </c>
      <c r="R170" s="246">
        <f>Q170*H170</f>
        <v>0</v>
      </c>
      <c r="S170" s="246">
        <v>0</v>
      </c>
      <c r="T170" s="24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48" t="s">
        <v>153</v>
      </c>
      <c r="AT170" s="248" t="s">
        <v>149</v>
      </c>
      <c r="AU170" s="248" t="s">
        <v>87</v>
      </c>
      <c r="AY170" s="17" t="s">
        <v>146</v>
      </c>
      <c r="BE170" s="249">
        <f>IF(N170="základná",J170,0)</f>
        <v>0</v>
      </c>
      <c r="BF170" s="249">
        <f>IF(N170="znížená",J170,0)</f>
        <v>0</v>
      </c>
      <c r="BG170" s="249">
        <f>IF(N170="zákl. prenesená",J170,0)</f>
        <v>0</v>
      </c>
      <c r="BH170" s="249">
        <f>IF(N170="zníž. prenesená",J170,0)</f>
        <v>0</v>
      </c>
      <c r="BI170" s="249">
        <f>IF(N170="nulová",J170,0)</f>
        <v>0</v>
      </c>
      <c r="BJ170" s="17" t="s">
        <v>154</v>
      </c>
      <c r="BK170" s="249">
        <f>ROUND(I170*H170,2)</f>
        <v>0</v>
      </c>
      <c r="BL170" s="17" t="s">
        <v>153</v>
      </c>
      <c r="BM170" s="248" t="s">
        <v>1172</v>
      </c>
    </row>
    <row r="171" s="12" customFormat="1" ht="25.92" customHeight="1">
      <c r="A171" s="12"/>
      <c r="B171" s="220"/>
      <c r="C171" s="221"/>
      <c r="D171" s="222" t="s">
        <v>78</v>
      </c>
      <c r="E171" s="223" t="s">
        <v>1173</v>
      </c>
      <c r="F171" s="223" t="s">
        <v>1174</v>
      </c>
      <c r="G171" s="221"/>
      <c r="H171" s="221"/>
      <c r="I171" s="224"/>
      <c r="J171" s="225">
        <f>BK171</f>
        <v>0</v>
      </c>
      <c r="K171" s="221"/>
      <c r="L171" s="226"/>
      <c r="M171" s="302"/>
      <c r="N171" s="303"/>
      <c r="O171" s="303"/>
      <c r="P171" s="304">
        <v>0</v>
      </c>
      <c r="Q171" s="303"/>
      <c r="R171" s="304">
        <v>0</v>
      </c>
      <c r="S171" s="303"/>
      <c r="T171" s="305"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31" t="s">
        <v>87</v>
      </c>
      <c r="AT171" s="232" t="s">
        <v>78</v>
      </c>
      <c r="AU171" s="232" t="s">
        <v>79</v>
      </c>
      <c r="AY171" s="231" t="s">
        <v>146</v>
      </c>
      <c r="BK171" s="233">
        <v>0</v>
      </c>
    </row>
    <row r="172" s="2" customFormat="1" ht="6.96" customHeight="1">
      <c r="A172" s="38"/>
      <c r="B172" s="66"/>
      <c r="C172" s="67"/>
      <c r="D172" s="67"/>
      <c r="E172" s="67"/>
      <c r="F172" s="67"/>
      <c r="G172" s="67"/>
      <c r="H172" s="67"/>
      <c r="I172" s="183"/>
      <c r="J172" s="67"/>
      <c r="K172" s="67"/>
      <c r="L172" s="44"/>
      <c r="M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</row>
  </sheetData>
  <sheetProtection sheet="1" autoFilter="0" formatColumns="0" formatRows="0" objects="1" scenarios="1" spinCount="100000" saltValue="9/Ukz79Iq6jZEyUoyZJhRTGFmyv6p21iqFO+SbvewIBa3r5iWLosNuQpGHXzI/Re82EJT9uBtkoD823+hwWqqQ==" hashValue="uLQWQrp5jJmLft4kpZ2Y+06lEB8zrnS2J+mEDZdwj7RPaSKBl6upvO/44KoKwxTD1zncFiFuDfl8DIb0oZcegw==" algorithmName="SHA-512" password="CC35"/>
  <autoFilter ref="C121:K171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36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79</v>
      </c>
    </row>
    <row r="4" s="1" customFormat="1" ht="24.96" customHeight="1">
      <c r="B4" s="20"/>
      <c r="D4" s="140" t="s">
        <v>116</v>
      </c>
      <c r="I4" s="136"/>
      <c r="L4" s="20"/>
      <c r="M4" s="141" t="s">
        <v>9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15</v>
      </c>
      <c r="I6" s="136"/>
      <c r="L6" s="20"/>
    </row>
    <row r="7" s="1" customFormat="1" ht="16.5" customHeight="1">
      <c r="B7" s="20"/>
      <c r="E7" s="143" t="str">
        <f>'Rekapitulácia stavby'!K6</f>
        <v>Obnova bytového domu na ulici Stromová č. 20-22, 040 01 Košice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117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27" customHeight="1">
      <c r="A9" s="38"/>
      <c r="B9" s="44"/>
      <c r="C9" s="38"/>
      <c r="D9" s="38"/>
      <c r="E9" s="145" t="s">
        <v>1175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17</v>
      </c>
      <c r="E11" s="38"/>
      <c r="F11" s="146" t="s">
        <v>1</v>
      </c>
      <c r="G11" s="38"/>
      <c r="H11" s="38"/>
      <c r="I11" s="147" t="s">
        <v>18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19</v>
      </c>
      <c r="E12" s="38"/>
      <c r="F12" s="146" t="s">
        <v>25</v>
      </c>
      <c r="G12" s="38"/>
      <c r="H12" s="38"/>
      <c r="I12" s="147" t="s">
        <v>21</v>
      </c>
      <c r="J12" s="148" t="str">
        <f>'Rekapitulácia stavby'!AN8</f>
        <v>13.4.2019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23</v>
      </c>
      <c r="E14" s="38"/>
      <c r="F14" s="38"/>
      <c r="G14" s="38"/>
      <c r="H14" s="38"/>
      <c r="I14" s="147" t="s">
        <v>24</v>
      </c>
      <c r="J14" s="146" t="str">
        <f>IF('Rekapitulácia stavby'!AN10="","",'Rekapitulácia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tr">
        <f>IF('Rekapitulácia stavby'!E11="","",'Rekapitulácia stavby'!E11)</f>
        <v xml:space="preserve"> </v>
      </c>
      <c r="F15" s="38"/>
      <c r="G15" s="38"/>
      <c r="H15" s="38"/>
      <c r="I15" s="147" t="s">
        <v>26</v>
      </c>
      <c r="J15" s="146" t="str">
        <f>IF('Rekapitulácia stavby'!AN11="","",'Rekapitulácia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27</v>
      </c>
      <c r="E17" s="38"/>
      <c r="F17" s="38"/>
      <c r="G17" s="38"/>
      <c r="H17" s="38"/>
      <c r="I17" s="147" t="s">
        <v>24</v>
      </c>
      <c r="J17" s="33" t="str">
        <f>'Rekapitulácia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6"/>
      <c r="G18" s="146"/>
      <c r="H18" s="146"/>
      <c r="I18" s="147" t="s">
        <v>26</v>
      </c>
      <c r="J18" s="33" t="str">
        <f>'Rekapitulácia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29</v>
      </c>
      <c r="E20" s="38"/>
      <c r="F20" s="38"/>
      <c r="G20" s="38"/>
      <c r="H20" s="38"/>
      <c r="I20" s="147" t="s">
        <v>24</v>
      </c>
      <c r="J20" s="146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">
        <v>1058</v>
      </c>
      <c r="F21" s="38"/>
      <c r="G21" s="38"/>
      <c r="H21" s="38"/>
      <c r="I21" s="147" t="s">
        <v>26</v>
      </c>
      <c r="J21" s="146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34</v>
      </c>
      <c r="E23" s="38"/>
      <c r="F23" s="38"/>
      <c r="G23" s="38"/>
      <c r="H23" s="38"/>
      <c r="I23" s="147" t="s">
        <v>24</v>
      </c>
      <c r="J23" s="146" t="str">
        <f>IF('Rekapitulácia stavby'!AN19="","",'Rekapitulácia stavby'!AN19)</f>
        <v>47 894 431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IF('Rekapitulácia stavby'!E20="","",'Rekapitulácia stavby'!E20)</f>
        <v>Ing. Branislav VÁRKOLY, EaCP s.r.o.</v>
      </c>
      <c r="F24" s="38"/>
      <c r="G24" s="38"/>
      <c r="H24" s="38"/>
      <c r="I24" s="147" t="s">
        <v>26</v>
      </c>
      <c r="J24" s="146" t="str">
        <f>IF('Rekapitulácia stavby'!AN20="","",'Rekapitulácia stavby'!AN20)</f>
        <v>2024134937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38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39</v>
      </c>
      <c r="E30" s="38"/>
      <c r="F30" s="38"/>
      <c r="G30" s="38"/>
      <c r="H30" s="38"/>
      <c r="I30" s="144"/>
      <c r="J30" s="157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41</v>
      </c>
      <c r="G32" s="38"/>
      <c r="H32" s="38"/>
      <c r="I32" s="159" t="s">
        <v>40</v>
      </c>
      <c r="J32" s="158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43</v>
      </c>
      <c r="E33" s="142" t="s">
        <v>44</v>
      </c>
      <c r="F33" s="161">
        <f>ROUND((SUM(BE120:BE183)),  2)</f>
        <v>0</v>
      </c>
      <c r="G33" s="38"/>
      <c r="H33" s="38"/>
      <c r="I33" s="162">
        <v>0.20000000000000001</v>
      </c>
      <c r="J33" s="161">
        <f>ROUND(((SUM(BE120:BE183))*I33),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45</v>
      </c>
      <c r="F34" s="161">
        <f>ROUND((SUM(BF120:BF183)),  2)</f>
        <v>0</v>
      </c>
      <c r="G34" s="38"/>
      <c r="H34" s="38"/>
      <c r="I34" s="162">
        <v>0.20000000000000001</v>
      </c>
      <c r="J34" s="161">
        <f>ROUND(((SUM(BF120:BF183))*I34),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46</v>
      </c>
      <c r="F35" s="161">
        <f>ROUND((SUM(BG120:BG183)),  2)</f>
        <v>0</v>
      </c>
      <c r="G35" s="38"/>
      <c r="H35" s="38"/>
      <c r="I35" s="162">
        <v>0.20000000000000001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47</v>
      </c>
      <c r="F36" s="161">
        <f>ROUND((SUM(BH120:BH183)),  2)</f>
        <v>0</v>
      </c>
      <c r="G36" s="38"/>
      <c r="H36" s="38"/>
      <c r="I36" s="162">
        <v>0.20000000000000001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48</v>
      </c>
      <c r="F37" s="161">
        <f>ROUND((SUM(BI120:BI183)),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49</v>
      </c>
      <c r="E39" s="165"/>
      <c r="F39" s="165"/>
      <c r="G39" s="166" t="s">
        <v>50</v>
      </c>
      <c r="H39" s="167" t="s">
        <v>51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52</v>
      </c>
      <c r="E50" s="172"/>
      <c r="F50" s="172"/>
      <c r="G50" s="171" t="s">
        <v>53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54</v>
      </c>
      <c r="E61" s="175"/>
      <c r="F61" s="176" t="s">
        <v>55</v>
      </c>
      <c r="G61" s="174" t="s">
        <v>54</v>
      </c>
      <c r="H61" s="175"/>
      <c r="I61" s="177"/>
      <c r="J61" s="178" t="s">
        <v>55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56</v>
      </c>
      <c r="E65" s="179"/>
      <c r="F65" s="179"/>
      <c r="G65" s="171" t="s">
        <v>57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54</v>
      </c>
      <c r="E76" s="175"/>
      <c r="F76" s="176" t="s">
        <v>55</v>
      </c>
      <c r="G76" s="174" t="s">
        <v>54</v>
      </c>
      <c r="H76" s="175"/>
      <c r="I76" s="177"/>
      <c r="J76" s="178" t="s">
        <v>55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119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Obnova bytového domu na ulici Stromová č. 20-22, 040 01 Košice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117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27" customHeight="1">
      <c r="A87" s="38"/>
      <c r="B87" s="39"/>
      <c r="C87" s="40"/>
      <c r="D87" s="40"/>
      <c r="E87" s="76" t="str">
        <f>E9</f>
        <v>2019/014-07 - Rekonštrukcia stúpačkových rozvodov NN v bytovom dome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 xml:space="preserve"> </v>
      </c>
      <c r="G89" s="40"/>
      <c r="H89" s="40"/>
      <c r="I89" s="147" t="s">
        <v>21</v>
      </c>
      <c r="J89" s="79" t="str">
        <f>IF(J12="","",J12)</f>
        <v>13.4.2019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7.9" customHeight="1">
      <c r="A91" s="38"/>
      <c r="B91" s="39"/>
      <c r="C91" s="32" t="s">
        <v>23</v>
      </c>
      <c r="D91" s="40"/>
      <c r="E91" s="40"/>
      <c r="F91" s="27" t="str">
        <f>E15</f>
        <v xml:space="preserve"> </v>
      </c>
      <c r="G91" s="40"/>
      <c r="H91" s="40"/>
      <c r="I91" s="147" t="s">
        <v>29</v>
      </c>
      <c r="J91" s="36" t="str">
        <f>E21</f>
        <v>Rusnák Rudolf - ELPRO-R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3.0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147" t="s">
        <v>34</v>
      </c>
      <c r="J92" s="36" t="str">
        <f>E24</f>
        <v>Ing. Branislav VÁRKOLY, EaCP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120</v>
      </c>
      <c r="D94" s="189"/>
      <c r="E94" s="189"/>
      <c r="F94" s="189"/>
      <c r="G94" s="189"/>
      <c r="H94" s="189"/>
      <c r="I94" s="190"/>
      <c r="J94" s="191" t="s">
        <v>121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122</v>
      </c>
      <c r="D96" s="40"/>
      <c r="E96" s="40"/>
      <c r="F96" s="40"/>
      <c r="G96" s="40"/>
      <c r="H96" s="40"/>
      <c r="I96" s="144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123</v>
      </c>
    </row>
    <row r="97" s="9" customFormat="1" ht="24.96" customHeight="1">
      <c r="A97" s="9"/>
      <c r="B97" s="193"/>
      <c r="C97" s="194"/>
      <c r="D97" s="195" t="s">
        <v>1176</v>
      </c>
      <c r="E97" s="196"/>
      <c r="F97" s="196"/>
      <c r="G97" s="196"/>
      <c r="H97" s="196"/>
      <c r="I97" s="197"/>
      <c r="J97" s="198">
        <f>J121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93"/>
      <c r="C98" s="194"/>
      <c r="D98" s="195" t="s">
        <v>1177</v>
      </c>
      <c r="E98" s="196"/>
      <c r="F98" s="196"/>
      <c r="G98" s="196"/>
      <c r="H98" s="196"/>
      <c r="I98" s="197"/>
      <c r="J98" s="198">
        <f>J163</f>
        <v>0</v>
      </c>
      <c r="K98" s="194"/>
      <c r="L98" s="19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10" customFormat="1" ht="19.92" customHeight="1">
      <c r="A99" s="10"/>
      <c r="B99" s="200"/>
      <c r="C99" s="201"/>
      <c r="D99" s="202" t="s">
        <v>1178</v>
      </c>
      <c r="E99" s="203"/>
      <c r="F99" s="203"/>
      <c r="G99" s="203"/>
      <c r="H99" s="203"/>
      <c r="I99" s="204"/>
      <c r="J99" s="205">
        <f>J164</f>
        <v>0</v>
      </c>
      <c r="K99" s="201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1179</v>
      </c>
      <c r="E100" s="203"/>
      <c r="F100" s="203"/>
      <c r="G100" s="203"/>
      <c r="H100" s="203"/>
      <c r="I100" s="204"/>
      <c r="J100" s="205">
        <f>J183</f>
        <v>0</v>
      </c>
      <c r="K100" s="201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144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183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186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132</v>
      </c>
      <c r="D107" s="40"/>
      <c r="E107" s="40"/>
      <c r="F107" s="40"/>
      <c r="G107" s="40"/>
      <c r="H107" s="40"/>
      <c r="I107" s="144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144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15</v>
      </c>
      <c r="D109" s="40"/>
      <c r="E109" s="40"/>
      <c r="F109" s="40"/>
      <c r="G109" s="40"/>
      <c r="H109" s="40"/>
      <c r="I109" s="144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87" t="str">
        <f>E7</f>
        <v>Obnova bytového domu na ulici Stromová č. 20-22, 040 01 Košice</v>
      </c>
      <c r="F110" s="32"/>
      <c r="G110" s="32"/>
      <c r="H110" s="32"/>
      <c r="I110" s="144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117</v>
      </c>
      <c r="D111" s="40"/>
      <c r="E111" s="40"/>
      <c r="F111" s="40"/>
      <c r="G111" s="40"/>
      <c r="H111" s="40"/>
      <c r="I111" s="144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7" customHeight="1">
      <c r="A112" s="38"/>
      <c r="B112" s="39"/>
      <c r="C112" s="40"/>
      <c r="D112" s="40"/>
      <c r="E112" s="76" t="str">
        <f>E9</f>
        <v>2019/014-07 - Rekonštrukcia stúpačkových rozvodov NN v bytovom dome</v>
      </c>
      <c r="F112" s="40"/>
      <c r="G112" s="40"/>
      <c r="H112" s="40"/>
      <c r="I112" s="144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144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19</v>
      </c>
      <c r="D114" s="40"/>
      <c r="E114" s="40"/>
      <c r="F114" s="27" t="str">
        <f>F12</f>
        <v xml:space="preserve"> </v>
      </c>
      <c r="G114" s="40"/>
      <c r="H114" s="40"/>
      <c r="I114" s="147" t="s">
        <v>21</v>
      </c>
      <c r="J114" s="79" t="str">
        <f>IF(J12="","",J12)</f>
        <v>13.4.2019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144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7.9" customHeight="1">
      <c r="A116" s="38"/>
      <c r="B116" s="39"/>
      <c r="C116" s="32" t="s">
        <v>23</v>
      </c>
      <c r="D116" s="40"/>
      <c r="E116" s="40"/>
      <c r="F116" s="27" t="str">
        <f>E15</f>
        <v xml:space="preserve"> </v>
      </c>
      <c r="G116" s="40"/>
      <c r="H116" s="40"/>
      <c r="I116" s="147" t="s">
        <v>29</v>
      </c>
      <c r="J116" s="36" t="str">
        <f>E21</f>
        <v>Rusnák Rudolf - ELPRO-R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43.05" customHeight="1">
      <c r="A117" s="38"/>
      <c r="B117" s="39"/>
      <c r="C117" s="32" t="s">
        <v>27</v>
      </c>
      <c r="D117" s="40"/>
      <c r="E117" s="40"/>
      <c r="F117" s="27" t="str">
        <f>IF(E18="","",E18)</f>
        <v>Vyplň údaj</v>
      </c>
      <c r="G117" s="40"/>
      <c r="H117" s="40"/>
      <c r="I117" s="147" t="s">
        <v>34</v>
      </c>
      <c r="J117" s="36" t="str">
        <f>E24</f>
        <v>Ing. Branislav VÁRKOLY, EaCP s.r.o.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144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207"/>
      <c r="B119" s="208"/>
      <c r="C119" s="209" t="s">
        <v>133</v>
      </c>
      <c r="D119" s="210" t="s">
        <v>64</v>
      </c>
      <c r="E119" s="210" t="s">
        <v>60</v>
      </c>
      <c r="F119" s="210" t="s">
        <v>61</v>
      </c>
      <c r="G119" s="210" t="s">
        <v>134</v>
      </c>
      <c r="H119" s="210" t="s">
        <v>135</v>
      </c>
      <c r="I119" s="211" t="s">
        <v>136</v>
      </c>
      <c r="J119" s="212" t="s">
        <v>121</v>
      </c>
      <c r="K119" s="213" t="s">
        <v>137</v>
      </c>
      <c r="L119" s="214"/>
      <c r="M119" s="100" t="s">
        <v>1</v>
      </c>
      <c r="N119" s="101" t="s">
        <v>43</v>
      </c>
      <c r="O119" s="101" t="s">
        <v>138</v>
      </c>
      <c r="P119" s="101" t="s">
        <v>139</v>
      </c>
      <c r="Q119" s="101" t="s">
        <v>140</v>
      </c>
      <c r="R119" s="101" t="s">
        <v>141</v>
      </c>
      <c r="S119" s="101" t="s">
        <v>142</v>
      </c>
      <c r="T119" s="102" t="s">
        <v>143</v>
      </c>
      <c r="U119" s="207"/>
      <c r="V119" s="207"/>
      <c r="W119" s="207"/>
      <c r="X119" s="207"/>
      <c r="Y119" s="207"/>
      <c r="Z119" s="207"/>
      <c r="AA119" s="207"/>
      <c r="AB119" s="207"/>
      <c r="AC119" s="207"/>
      <c r="AD119" s="207"/>
      <c r="AE119" s="207"/>
    </row>
    <row r="120" s="2" customFormat="1" ht="22.8" customHeight="1">
      <c r="A120" s="38"/>
      <c r="B120" s="39"/>
      <c r="C120" s="107" t="s">
        <v>122</v>
      </c>
      <c r="D120" s="40"/>
      <c r="E120" s="40"/>
      <c r="F120" s="40"/>
      <c r="G120" s="40"/>
      <c r="H120" s="40"/>
      <c r="I120" s="144"/>
      <c r="J120" s="215">
        <f>BK120</f>
        <v>0</v>
      </c>
      <c r="K120" s="40"/>
      <c r="L120" s="44"/>
      <c r="M120" s="103"/>
      <c r="N120" s="216"/>
      <c r="O120" s="104"/>
      <c r="P120" s="217">
        <f>P121+P163</f>
        <v>0</v>
      </c>
      <c r="Q120" s="104"/>
      <c r="R120" s="217">
        <f>R121+R163</f>
        <v>0.012</v>
      </c>
      <c r="S120" s="104"/>
      <c r="T120" s="218">
        <f>T121+T163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78</v>
      </c>
      <c r="AU120" s="17" t="s">
        <v>123</v>
      </c>
      <c r="BK120" s="219">
        <f>BK121+BK163</f>
        <v>0</v>
      </c>
    </row>
    <row r="121" s="12" customFormat="1" ht="25.92" customHeight="1">
      <c r="A121" s="12"/>
      <c r="B121" s="220"/>
      <c r="C121" s="221"/>
      <c r="D121" s="222" t="s">
        <v>78</v>
      </c>
      <c r="E121" s="223" t="s">
        <v>1065</v>
      </c>
      <c r="F121" s="223" t="s">
        <v>1180</v>
      </c>
      <c r="G121" s="221"/>
      <c r="H121" s="221"/>
      <c r="I121" s="224"/>
      <c r="J121" s="225">
        <f>BK121</f>
        <v>0</v>
      </c>
      <c r="K121" s="221"/>
      <c r="L121" s="226"/>
      <c r="M121" s="227"/>
      <c r="N121" s="228"/>
      <c r="O121" s="228"/>
      <c r="P121" s="229">
        <f>SUM(P122:P162)</f>
        <v>0</v>
      </c>
      <c r="Q121" s="228"/>
      <c r="R121" s="229">
        <f>SUM(R122:R162)</f>
        <v>0.012</v>
      </c>
      <c r="S121" s="228"/>
      <c r="T121" s="230">
        <f>SUM(T122:T162)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31" t="s">
        <v>87</v>
      </c>
      <c r="AT121" s="232" t="s">
        <v>78</v>
      </c>
      <c r="AU121" s="232" t="s">
        <v>79</v>
      </c>
      <c r="AY121" s="231" t="s">
        <v>146</v>
      </c>
      <c r="BK121" s="233">
        <f>SUM(BK122:BK162)</f>
        <v>0</v>
      </c>
    </row>
    <row r="122" s="2" customFormat="1" ht="24" customHeight="1">
      <c r="A122" s="38"/>
      <c r="B122" s="39"/>
      <c r="C122" s="236" t="s">
        <v>87</v>
      </c>
      <c r="D122" s="236" t="s">
        <v>149</v>
      </c>
      <c r="E122" s="237" t="s">
        <v>1181</v>
      </c>
      <c r="F122" s="238" t="s">
        <v>1182</v>
      </c>
      <c r="G122" s="239" t="s">
        <v>198</v>
      </c>
      <c r="H122" s="240">
        <v>150</v>
      </c>
      <c r="I122" s="241"/>
      <c r="J122" s="242">
        <f>ROUND(I122*H122,2)</f>
        <v>0</v>
      </c>
      <c r="K122" s="243"/>
      <c r="L122" s="44"/>
      <c r="M122" s="244" t="s">
        <v>1</v>
      </c>
      <c r="N122" s="245" t="s">
        <v>45</v>
      </c>
      <c r="O122" s="91"/>
      <c r="P122" s="246">
        <f>O122*H122</f>
        <v>0</v>
      </c>
      <c r="Q122" s="246">
        <v>0</v>
      </c>
      <c r="R122" s="246">
        <f>Q122*H122</f>
        <v>0</v>
      </c>
      <c r="S122" s="246">
        <v>0</v>
      </c>
      <c r="T122" s="247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48" t="s">
        <v>153</v>
      </c>
      <c r="AT122" s="248" t="s">
        <v>149</v>
      </c>
      <c r="AU122" s="248" t="s">
        <v>87</v>
      </c>
      <c r="AY122" s="17" t="s">
        <v>146</v>
      </c>
      <c r="BE122" s="249">
        <f>IF(N122="základná",J122,0)</f>
        <v>0</v>
      </c>
      <c r="BF122" s="249">
        <f>IF(N122="znížená",J122,0)</f>
        <v>0</v>
      </c>
      <c r="BG122" s="249">
        <f>IF(N122="zákl. prenesená",J122,0)</f>
        <v>0</v>
      </c>
      <c r="BH122" s="249">
        <f>IF(N122="zníž. prenesená",J122,0)</f>
        <v>0</v>
      </c>
      <c r="BI122" s="249">
        <f>IF(N122="nulová",J122,0)</f>
        <v>0</v>
      </c>
      <c r="BJ122" s="17" t="s">
        <v>154</v>
      </c>
      <c r="BK122" s="249">
        <f>ROUND(I122*H122,2)</f>
        <v>0</v>
      </c>
      <c r="BL122" s="17" t="s">
        <v>153</v>
      </c>
      <c r="BM122" s="248" t="s">
        <v>154</v>
      </c>
    </row>
    <row r="123" s="2" customFormat="1" ht="24" customHeight="1">
      <c r="A123" s="38"/>
      <c r="B123" s="39"/>
      <c r="C123" s="283" t="s">
        <v>154</v>
      </c>
      <c r="D123" s="283" t="s">
        <v>438</v>
      </c>
      <c r="E123" s="284" t="s">
        <v>1183</v>
      </c>
      <c r="F123" s="285" t="s">
        <v>1184</v>
      </c>
      <c r="G123" s="286" t="s">
        <v>198</v>
      </c>
      <c r="H123" s="287">
        <v>150</v>
      </c>
      <c r="I123" s="288"/>
      <c r="J123" s="289">
        <f>ROUND(I123*H123,2)</f>
        <v>0</v>
      </c>
      <c r="K123" s="290"/>
      <c r="L123" s="291"/>
      <c r="M123" s="292" t="s">
        <v>1</v>
      </c>
      <c r="N123" s="293" t="s">
        <v>45</v>
      </c>
      <c r="O123" s="91"/>
      <c r="P123" s="246">
        <f>O123*H123</f>
        <v>0</v>
      </c>
      <c r="Q123" s="246">
        <v>0</v>
      </c>
      <c r="R123" s="246">
        <f>Q123*H123</f>
        <v>0</v>
      </c>
      <c r="S123" s="246">
        <v>0</v>
      </c>
      <c r="T123" s="247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48" t="s">
        <v>195</v>
      </c>
      <c r="AT123" s="248" t="s">
        <v>438</v>
      </c>
      <c r="AU123" s="248" t="s">
        <v>87</v>
      </c>
      <c r="AY123" s="17" t="s">
        <v>146</v>
      </c>
      <c r="BE123" s="249">
        <f>IF(N123="základná",J123,0)</f>
        <v>0</v>
      </c>
      <c r="BF123" s="249">
        <f>IF(N123="znížená",J123,0)</f>
        <v>0</v>
      </c>
      <c r="BG123" s="249">
        <f>IF(N123="zákl. prenesená",J123,0)</f>
        <v>0</v>
      </c>
      <c r="BH123" s="249">
        <f>IF(N123="zníž. prenesená",J123,0)</f>
        <v>0</v>
      </c>
      <c r="BI123" s="249">
        <f>IF(N123="nulová",J123,0)</f>
        <v>0</v>
      </c>
      <c r="BJ123" s="17" t="s">
        <v>154</v>
      </c>
      <c r="BK123" s="249">
        <f>ROUND(I123*H123,2)</f>
        <v>0</v>
      </c>
      <c r="BL123" s="17" t="s">
        <v>153</v>
      </c>
      <c r="BM123" s="248" t="s">
        <v>153</v>
      </c>
    </row>
    <row r="124" s="2" customFormat="1" ht="24" customHeight="1">
      <c r="A124" s="38"/>
      <c r="B124" s="39"/>
      <c r="C124" s="236" t="s">
        <v>159</v>
      </c>
      <c r="D124" s="236" t="s">
        <v>149</v>
      </c>
      <c r="E124" s="237" t="s">
        <v>1185</v>
      </c>
      <c r="F124" s="238" t="s">
        <v>1186</v>
      </c>
      <c r="G124" s="239" t="s">
        <v>198</v>
      </c>
      <c r="H124" s="240">
        <v>120</v>
      </c>
      <c r="I124" s="241"/>
      <c r="J124" s="242">
        <f>ROUND(I124*H124,2)</f>
        <v>0</v>
      </c>
      <c r="K124" s="243"/>
      <c r="L124" s="44"/>
      <c r="M124" s="244" t="s">
        <v>1</v>
      </c>
      <c r="N124" s="245" t="s">
        <v>45</v>
      </c>
      <c r="O124" s="91"/>
      <c r="P124" s="246">
        <f>O124*H124</f>
        <v>0</v>
      </c>
      <c r="Q124" s="246">
        <v>0</v>
      </c>
      <c r="R124" s="246">
        <f>Q124*H124</f>
        <v>0</v>
      </c>
      <c r="S124" s="246">
        <v>0</v>
      </c>
      <c r="T124" s="247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48" t="s">
        <v>153</v>
      </c>
      <c r="AT124" s="248" t="s">
        <v>149</v>
      </c>
      <c r="AU124" s="248" t="s">
        <v>87</v>
      </c>
      <c r="AY124" s="17" t="s">
        <v>146</v>
      </c>
      <c r="BE124" s="249">
        <f>IF(N124="základná",J124,0)</f>
        <v>0</v>
      </c>
      <c r="BF124" s="249">
        <f>IF(N124="znížená",J124,0)</f>
        <v>0</v>
      </c>
      <c r="BG124" s="249">
        <f>IF(N124="zákl. prenesená",J124,0)</f>
        <v>0</v>
      </c>
      <c r="BH124" s="249">
        <f>IF(N124="zníž. prenesená",J124,0)</f>
        <v>0</v>
      </c>
      <c r="BI124" s="249">
        <f>IF(N124="nulová",J124,0)</f>
        <v>0</v>
      </c>
      <c r="BJ124" s="17" t="s">
        <v>154</v>
      </c>
      <c r="BK124" s="249">
        <f>ROUND(I124*H124,2)</f>
        <v>0</v>
      </c>
      <c r="BL124" s="17" t="s">
        <v>153</v>
      </c>
      <c r="BM124" s="248" t="s">
        <v>147</v>
      </c>
    </row>
    <row r="125" s="2" customFormat="1" ht="16.5" customHeight="1">
      <c r="A125" s="38"/>
      <c r="B125" s="39"/>
      <c r="C125" s="283" t="s">
        <v>153</v>
      </c>
      <c r="D125" s="283" t="s">
        <v>438</v>
      </c>
      <c r="E125" s="284" t="s">
        <v>1187</v>
      </c>
      <c r="F125" s="285" t="s">
        <v>1188</v>
      </c>
      <c r="G125" s="286" t="s">
        <v>198</v>
      </c>
      <c r="H125" s="287">
        <v>120</v>
      </c>
      <c r="I125" s="288"/>
      <c r="J125" s="289">
        <f>ROUND(I125*H125,2)</f>
        <v>0</v>
      </c>
      <c r="K125" s="290"/>
      <c r="L125" s="291"/>
      <c r="M125" s="292" t="s">
        <v>1</v>
      </c>
      <c r="N125" s="293" t="s">
        <v>45</v>
      </c>
      <c r="O125" s="91"/>
      <c r="P125" s="246">
        <f>O125*H125</f>
        <v>0</v>
      </c>
      <c r="Q125" s="246">
        <v>0</v>
      </c>
      <c r="R125" s="246">
        <f>Q125*H125</f>
        <v>0</v>
      </c>
      <c r="S125" s="246">
        <v>0</v>
      </c>
      <c r="T125" s="247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48" t="s">
        <v>195</v>
      </c>
      <c r="AT125" s="248" t="s">
        <v>438</v>
      </c>
      <c r="AU125" s="248" t="s">
        <v>87</v>
      </c>
      <c r="AY125" s="17" t="s">
        <v>146</v>
      </c>
      <c r="BE125" s="249">
        <f>IF(N125="základná",J125,0)</f>
        <v>0</v>
      </c>
      <c r="BF125" s="249">
        <f>IF(N125="znížená",J125,0)</f>
        <v>0</v>
      </c>
      <c r="BG125" s="249">
        <f>IF(N125="zákl. prenesená",J125,0)</f>
        <v>0</v>
      </c>
      <c r="BH125" s="249">
        <f>IF(N125="zníž. prenesená",J125,0)</f>
        <v>0</v>
      </c>
      <c r="BI125" s="249">
        <f>IF(N125="nulová",J125,0)</f>
        <v>0</v>
      </c>
      <c r="BJ125" s="17" t="s">
        <v>154</v>
      </c>
      <c r="BK125" s="249">
        <f>ROUND(I125*H125,2)</f>
        <v>0</v>
      </c>
      <c r="BL125" s="17" t="s">
        <v>153</v>
      </c>
      <c r="BM125" s="248" t="s">
        <v>195</v>
      </c>
    </row>
    <row r="126" s="2" customFormat="1" ht="24" customHeight="1">
      <c r="A126" s="38"/>
      <c r="B126" s="39"/>
      <c r="C126" s="236" t="s">
        <v>182</v>
      </c>
      <c r="D126" s="236" t="s">
        <v>149</v>
      </c>
      <c r="E126" s="237" t="s">
        <v>1189</v>
      </c>
      <c r="F126" s="238" t="s">
        <v>1190</v>
      </c>
      <c r="G126" s="239" t="s">
        <v>198</v>
      </c>
      <c r="H126" s="240">
        <v>80</v>
      </c>
      <c r="I126" s="241"/>
      <c r="J126" s="242">
        <f>ROUND(I126*H126,2)</f>
        <v>0</v>
      </c>
      <c r="K126" s="243"/>
      <c r="L126" s="44"/>
      <c r="M126" s="244" t="s">
        <v>1</v>
      </c>
      <c r="N126" s="245" t="s">
        <v>45</v>
      </c>
      <c r="O126" s="91"/>
      <c r="P126" s="246">
        <f>O126*H126</f>
        <v>0</v>
      </c>
      <c r="Q126" s="246">
        <v>0</v>
      </c>
      <c r="R126" s="246">
        <f>Q126*H126</f>
        <v>0</v>
      </c>
      <c r="S126" s="246">
        <v>0</v>
      </c>
      <c r="T126" s="247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48" t="s">
        <v>153</v>
      </c>
      <c r="AT126" s="248" t="s">
        <v>149</v>
      </c>
      <c r="AU126" s="248" t="s">
        <v>87</v>
      </c>
      <c r="AY126" s="17" t="s">
        <v>146</v>
      </c>
      <c r="BE126" s="249">
        <f>IF(N126="základná",J126,0)</f>
        <v>0</v>
      </c>
      <c r="BF126" s="249">
        <f>IF(N126="znížená",J126,0)</f>
        <v>0</v>
      </c>
      <c r="BG126" s="249">
        <f>IF(N126="zákl. prenesená",J126,0)</f>
        <v>0</v>
      </c>
      <c r="BH126" s="249">
        <f>IF(N126="zníž. prenesená",J126,0)</f>
        <v>0</v>
      </c>
      <c r="BI126" s="249">
        <f>IF(N126="nulová",J126,0)</f>
        <v>0</v>
      </c>
      <c r="BJ126" s="17" t="s">
        <v>154</v>
      </c>
      <c r="BK126" s="249">
        <f>ROUND(I126*H126,2)</f>
        <v>0</v>
      </c>
      <c r="BL126" s="17" t="s">
        <v>153</v>
      </c>
      <c r="BM126" s="248" t="s">
        <v>206</v>
      </c>
    </row>
    <row r="127" s="2" customFormat="1" ht="16.5" customHeight="1">
      <c r="A127" s="38"/>
      <c r="B127" s="39"/>
      <c r="C127" s="283" t="s">
        <v>147</v>
      </c>
      <c r="D127" s="283" t="s">
        <v>438</v>
      </c>
      <c r="E127" s="284" t="s">
        <v>1191</v>
      </c>
      <c r="F127" s="285" t="s">
        <v>1192</v>
      </c>
      <c r="G127" s="286" t="s">
        <v>198</v>
      </c>
      <c r="H127" s="287">
        <v>80</v>
      </c>
      <c r="I127" s="288"/>
      <c r="J127" s="289">
        <f>ROUND(I127*H127,2)</f>
        <v>0</v>
      </c>
      <c r="K127" s="290"/>
      <c r="L127" s="291"/>
      <c r="M127" s="292" t="s">
        <v>1</v>
      </c>
      <c r="N127" s="293" t="s">
        <v>45</v>
      </c>
      <c r="O127" s="91"/>
      <c r="P127" s="246">
        <f>O127*H127</f>
        <v>0</v>
      </c>
      <c r="Q127" s="246">
        <v>0</v>
      </c>
      <c r="R127" s="246">
        <f>Q127*H127</f>
        <v>0</v>
      </c>
      <c r="S127" s="246">
        <v>0</v>
      </c>
      <c r="T127" s="24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48" t="s">
        <v>195</v>
      </c>
      <c r="AT127" s="248" t="s">
        <v>438</v>
      </c>
      <c r="AU127" s="248" t="s">
        <v>87</v>
      </c>
      <c r="AY127" s="17" t="s">
        <v>146</v>
      </c>
      <c r="BE127" s="249">
        <f>IF(N127="základná",J127,0)</f>
        <v>0</v>
      </c>
      <c r="BF127" s="249">
        <f>IF(N127="znížená",J127,0)</f>
        <v>0</v>
      </c>
      <c r="BG127" s="249">
        <f>IF(N127="zákl. prenesená",J127,0)</f>
        <v>0</v>
      </c>
      <c r="BH127" s="249">
        <f>IF(N127="zníž. prenesená",J127,0)</f>
        <v>0</v>
      </c>
      <c r="BI127" s="249">
        <f>IF(N127="nulová",J127,0)</f>
        <v>0</v>
      </c>
      <c r="BJ127" s="17" t="s">
        <v>154</v>
      </c>
      <c r="BK127" s="249">
        <f>ROUND(I127*H127,2)</f>
        <v>0</v>
      </c>
      <c r="BL127" s="17" t="s">
        <v>153</v>
      </c>
      <c r="BM127" s="248" t="s">
        <v>222</v>
      </c>
    </row>
    <row r="128" s="2" customFormat="1" ht="24" customHeight="1">
      <c r="A128" s="38"/>
      <c r="B128" s="39"/>
      <c r="C128" s="236" t="s">
        <v>190</v>
      </c>
      <c r="D128" s="236" t="s">
        <v>149</v>
      </c>
      <c r="E128" s="237" t="s">
        <v>1193</v>
      </c>
      <c r="F128" s="238" t="s">
        <v>1194</v>
      </c>
      <c r="G128" s="239" t="s">
        <v>198</v>
      </c>
      <c r="H128" s="240">
        <v>40</v>
      </c>
      <c r="I128" s="241"/>
      <c r="J128" s="242">
        <f>ROUND(I128*H128,2)</f>
        <v>0</v>
      </c>
      <c r="K128" s="243"/>
      <c r="L128" s="44"/>
      <c r="M128" s="244" t="s">
        <v>1</v>
      </c>
      <c r="N128" s="245" t="s">
        <v>45</v>
      </c>
      <c r="O128" s="91"/>
      <c r="P128" s="246">
        <f>O128*H128</f>
        <v>0</v>
      </c>
      <c r="Q128" s="246">
        <v>0</v>
      </c>
      <c r="R128" s="246">
        <f>Q128*H128</f>
        <v>0</v>
      </c>
      <c r="S128" s="246">
        <v>0</v>
      </c>
      <c r="T128" s="24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48" t="s">
        <v>153</v>
      </c>
      <c r="AT128" s="248" t="s">
        <v>149</v>
      </c>
      <c r="AU128" s="248" t="s">
        <v>87</v>
      </c>
      <c r="AY128" s="17" t="s">
        <v>146</v>
      </c>
      <c r="BE128" s="249">
        <f>IF(N128="základná",J128,0)</f>
        <v>0</v>
      </c>
      <c r="BF128" s="249">
        <f>IF(N128="znížená",J128,0)</f>
        <v>0</v>
      </c>
      <c r="BG128" s="249">
        <f>IF(N128="zákl. prenesená",J128,0)</f>
        <v>0</v>
      </c>
      <c r="BH128" s="249">
        <f>IF(N128="zníž. prenesená",J128,0)</f>
        <v>0</v>
      </c>
      <c r="BI128" s="249">
        <f>IF(N128="nulová",J128,0)</f>
        <v>0</v>
      </c>
      <c r="BJ128" s="17" t="s">
        <v>154</v>
      </c>
      <c r="BK128" s="249">
        <f>ROUND(I128*H128,2)</f>
        <v>0</v>
      </c>
      <c r="BL128" s="17" t="s">
        <v>153</v>
      </c>
      <c r="BM128" s="248" t="s">
        <v>244</v>
      </c>
    </row>
    <row r="129" s="2" customFormat="1" ht="16.5" customHeight="1">
      <c r="A129" s="38"/>
      <c r="B129" s="39"/>
      <c r="C129" s="283" t="s">
        <v>195</v>
      </c>
      <c r="D129" s="283" t="s">
        <v>438</v>
      </c>
      <c r="E129" s="284" t="s">
        <v>1195</v>
      </c>
      <c r="F129" s="285" t="s">
        <v>1196</v>
      </c>
      <c r="G129" s="286" t="s">
        <v>198</v>
      </c>
      <c r="H129" s="287">
        <v>40</v>
      </c>
      <c r="I129" s="288"/>
      <c r="J129" s="289">
        <f>ROUND(I129*H129,2)</f>
        <v>0</v>
      </c>
      <c r="K129" s="290"/>
      <c r="L129" s="291"/>
      <c r="M129" s="292" t="s">
        <v>1</v>
      </c>
      <c r="N129" s="293" t="s">
        <v>45</v>
      </c>
      <c r="O129" s="91"/>
      <c r="P129" s="246">
        <f>O129*H129</f>
        <v>0</v>
      </c>
      <c r="Q129" s="246">
        <v>0</v>
      </c>
      <c r="R129" s="246">
        <f>Q129*H129</f>
        <v>0</v>
      </c>
      <c r="S129" s="246">
        <v>0</v>
      </c>
      <c r="T129" s="247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48" t="s">
        <v>195</v>
      </c>
      <c r="AT129" s="248" t="s">
        <v>438</v>
      </c>
      <c r="AU129" s="248" t="s">
        <v>87</v>
      </c>
      <c r="AY129" s="17" t="s">
        <v>146</v>
      </c>
      <c r="BE129" s="249">
        <f>IF(N129="základná",J129,0)</f>
        <v>0</v>
      </c>
      <c r="BF129" s="249">
        <f>IF(N129="znížená",J129,0)</f>
        <v>0</v>
      </c>
      <c r="BG129" s="249">
        <f>IF(N129="zákl. prenesená",J129,0)</f>
        <v>0</v>
      </c>
      <c r="BH129" s="249">
        <f>IF(N129="zníž. prenesená",J129,0)</f>
        <v>0</v>
      </c>
      <c r="BI129" s="249">
        <f>IF(N129="nulová",J129,0)</f>
        <v>0</v>
      </c>
      <c r="BJ129" s="17" t="s">
        <v>154</v>
      </c>
      <c r="BK129" s="249">
        <f>ROUND(I129*H129,2)</f>
        <v>0</v>
      </c>
      <c r="BL129" s="17" t="s">
        <v>153</v>
      </c>
      <c r="BM129" s="248" t="s">
        <v>262</v>
      </c>
    </row>
    <row r="130" s="2" customFormat="1" ht="24" customHeight="1">
      <c r="A130" s="38"/>
      <c r="B130" s="39"/>
      <c r="C130" s="236" t="s">
        <v>200</v>
      </c>
      <c r="D130" s="236" t="s">
        <v>149</v>
      </c>
      <c r="E130" s="237" t="s">
        <v>1197</v>
      </c>
      <c r="F130" s="238" t="s">
        <v>1198</v>
      </c>
      <c r="G130" s="239" t="s">
        <v>198</v>
      </c>
      <c r="H130" s="240">
        <v>30</v>
      </c>
      <c r="I130" s="241"/>
      <c r="J130" s="242">
        <f>ROUND(I130*H130,2)</f>
        <v>0</v>
      </c>
      <c r="K130" s="243"/>
      <c r="L130" s="44"/>
      <c r="M130" s="244" t="s">
        <v>1</v>
      </c>
      <c r="N130" s="245" t="s">
        <v>45</v>
      </c>
      <c r="O130" s="91"/>
      <c r="P130" s="246">
        <f>O130*H130</f>
        <v>0</v>
      </c>
      <c r="Q130" s="246">
        <v>0</v>
      </c>
      <c r="R130" s="246">
        <f>Q130*H130</f>
        <v>0</v>
      </c>
      <c r="S130" s="246">
        <v>0</v>
      </c>
      <c r="T130" s="24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48" t="s">
        <v>153</v>
      </c>
      <c r="AT130" s="248" t="s">
        <v>149</v>
      </c>
      <c r="AU130" s="248" t="s">
        <v>87</v>
      </c>
      <c r="AY130" s="17" t="s">
        <v>146</v>
      </c>
      <c r="BE130" s="249">
        <f>IF(N130="základná",J130,0)</f>
        <v>0</v>
      </c>
      <c r="BF130" s="249">
        <f>IF(N130="znížená",J130,0)</f>
        <v>0</v>
      </c>
      <c r="BG130" s="249">
        <f>IF(N130="zákl. prenesená",J130,0)</f>
        <v>0</v>
      </c>
      <c r="BH130" s="249">
        <f>IF(N130="zníž. prenesená",J130,0)</f>
        <v>0</v>
      </c>
      <c r="BI130" s="249">
        <f>IF(N130="nulová",J130,0)</f>
        <v>0</v>
      </c>
      <c r="BJ130" s="17" t="s">
        <v>154</v>
      </c>
      <c r="BK130" s="249">
        <f>ROUND(I130*H130,2)</f>
        <v>0</v>
      </c>
      <c r="BL130" s="17" t="s">
        <v>153</v>
      </c>
      <c r="BM130" s="248" t="s">
        <v>276</v>
      </c>
    </row>
    <row r="131" s="2" customFormat="1" ht="16.5" customHeight="1">
      <c r="A131" s="38"/>
      <c r="B131" s="39"/>
      <c r="C131" s="283" t="s">
        <v>206</v>
      </c>
      <c r="D131" s="283" t="s">
        <v>438</v>
      </c>
      <c r="E131" s="284" t="s">
        <v>1199</v>
      </c>
      <c r="F131" s="285" t="s">
        <v>1200</v>
      </c>
      <c r="G131" s="286" t="s">
        <v>198</v>
      </c>
      <c r="H131" s="287">
        <v>30</v>
      </c>
      <c r="I131" s="288"/>
      <c r="J131" s="289">
        <f>ROUND(I131*H131,2)</f>
        <v>0</v>
      </c>
      <c r="K131" s="290"/>
      <c r="L131" s="291"/>
      <c r="M131" s="292" t="s">
        <v>1</v>
      </c>
      <c r="N131" s="293" t="s">
        <v>45</v>
      </c>
      <c r="O131" s="91"/>
      <c r="P131" s="246">
        <f>O131*H131</f>
        <v>0</v>
      </c>
      <c r="Q131" s="246">
        <v>0</v>
      </c>
      <c r="R131" s="246">
        <f>Q131*H131</f>
        <v>0</v>
      </c>
      <c r="S131" s="246">
        <v>0</v>
      </c>
      <c r="T131" s="24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48" t="s">
        <v>195</v>
      </c>
      <c r="AT131" s="248" t="s">
        <v>438</v>
      </c>
      <c r="AU131" s="248" t="s">
        <v>87</v>
      </c>
      <c r="AY131" s="17" t="s">
        <v>146</v>
      </c>
      <c r="BE131" s="249">
        <f>IF(N131="základná",J131,0)</f>
        <v>0</v>
      </c>
      <c r="BF131" s="249">
        <f>IF(N131="znížená",J131,0)</f>
        <v>0</v>
      </c>
      <c r="BG131" s="249">
        <f>IF(N131="zákl. prenesená",J131,0)</f>
        <v>0</v>
      </c>
      <c r="BH131" s="249">
        <f>IF(N131="zníž. prenesená",J131,0)</f>
        <v>0</v>
      </c>
      <c r="BI131" s="249">
        <f>IF(N131="nulová",J131,0)</f>
        <v>0</v>
      </c>
      <c r="BJ131" s="17" t="s">
        <v>154</v>
      </c>
      <c r="BK131" s="249">
        <f>ROUND(I131*H131,2)</f>
        <v>0</v>
      </c>
      <c r="BL131" s="17" t="s">
        <v>153</v>
      </c>
      <c r="BM131" s="248" t="s">
        <v>7</v>
      </c>
    </row>
    <row r="132" s="2" customFormat="1" ht="24" customHeight="1">
      <c r="A132" s="38"/>
      <c r="B132" s="39"/>
      <c r="C132" s="236" t="s">
        <v>210</v>
      </c>
      <c r="D132" s="236" t="s">
        <v>149</v>
      </c>
      <c r="E132" s="237" t="s">
        <v>1201</v>
      </c>
      <c r="F132" s="238" t="s">
        <v>1202</v>
      </c>
      <c r="G132" s="239" t="s">
        <v>198</v>
      </c>
      <c r="H132" s="240">
        <v>35</v>
      </c>
      <c r="I132" s="241"/>
      <c r="J132" s="242">
        <f>ROUND(I132*H132,2)</f>
        <v>0</v>
      </c>
      <c r="K132" s="243"/>
      <c r="L132" s="44"/>
      <c r="M132" s="244" t="s">
        <v>1</v>
      </c>
      <c r="N132" s="245" t="s">
        <v>45</v>
      </c>
      <c r="O132" s="91"/>
      <c r="P132" s="246">
        <f>O132*H132</f>
        <v>0</v>
      </c>
      <c r="Q132" s="246">
        <v>0</v>
      </c>
      <c r="R132" s="246">
        <f>Q132*H132</f>
        <v>0</v>
      </c>
      <c r="S132" s="246">
        <v>0</v>
      </c>
      <c r="T132" s="24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48" t="s">
        <v>153</v>
      </c>
      <c r="AT132" s="248" t="s">
        <v>149</v>
      </c>
      <c r="AU132" s="248" t="s">
        <v>87</v>
      </c>
      <c r="AY132" s="17" t="s">
        <v>146</v>
      </c>
      <c r="BE132" s="249">
        <f>IF(N132="základná",J132,0)</f>
        <v>0</v>
      </c>
      <c r="BF132" s="249">
        <f>IF(N132="znížená",J132,0)</f>
        <v>0</v>
      </c>
      <c r="BG132" s="249">
        <f>IF(N132="zákl. prenesená",J132,0)</f>
        <v>0</v>
      </c>
      <c r="BH132" s="249">
        <f>IF(N132="zníž. prenesená",J132,0)</f>
        <v>0</v>
      </c>
      <c r="BI132" s="249">
        <f>IF(N132="nulová",J132,0)</f>
        <v>0</v>
      </c>
      <c r="BJ132" s="17" t="s">
        <v>154</v>
      </c>
      <c r="BK132" s="249">
        <f>ROUND(I132*H132,2)</f>
        <v>0</v>
      </c>
      <c r="BL132" s="17" t="s">
        <v>153</v>
      </c>
      <c r="BM132" s="248" t="s">
        <v>292</v>
      </c>
    </row>
    <row r="133" s="2" customFormat="1" ht="16.5" customHeight="1">
      <c r="A133" s="38"/>
      <c r="B133" s="39"/>
      <c r="C133" s="283" t="s">
        <v>222</v>
      </c>
      <c r="D133" s="283" t="s">
        <v>438</v>
      </c>
      <c r="E133" s="284" t="s">
        <v>1203</v>
      </c>
      <c r="F133" s="285" t="s">
        <v>1204</v>
      </c>
      <c r="G133" s="286" t="s">
        <v>198</v>
      </c>
      <c r="H133" s="287">
        <v>35</v>
      </c>
      <c r="I133" s="288"/>
      <c r="J133" s="289">
        <f>ROUND(I133*H133,2)</f>
        <v>0</v>
      </c>
      <c r="K133" s="290"/>
      <c r="L133" s="291"/>
      <c r="M133" s="292" t="s">
        <v>1</v>
      </c>
      <c r="N133" s="293" t="s">
        <v>45</v>
      </c>
      <c r="O133" s="91"/>
      <c r="P133" s="246">
        <f>O133*H133</f>
        <v>0</v>
      </c>
      <c r="Q133" s="246">
        <v>0</v>
      </c>
      <c r="R133" s="246">
        <f>Q133*H133</f>
        <v>0</v>
      </c>
      <c r="S133" s="246">
        <v>0</v>
      </c>
      <c r="T133" s="24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48" t="s">
        <v>195</v>
      </c>
      <c r="AT133" s="248" t="s">
        <v>438</v>
      </c>
      <c r="AU133" s="248" t="s">
        <v>87</v>
      </c>
      <c r="AY133" s="17" t="s">
        <v>146</v>
      </c>
      <c r="BE133" s="249">
        <f>IF(N133="základná",J133,0)</f>
        <v>0</v>
      </c>
      <c r="BF133" s="249">
        <f>IF(N133="znížená",J133,0)</f>
        <v>0</v>
      </c>
      <c r="BG133" s="249">
        <f>IF(N133="zákl. prenesená",J133,0)</f>
        <v>0</v>
      </c>
      <c r="BH133" s="249">
        <f>IF(N133="zníž. prenesená",J133,0)</f>
        <v>0</v>
      </c>
      <c r="BI133" s="249">
        <f>IF(N133="nulová",J133,0)</f>
        <v>0</v>
      </c>
      <c r="BJ133" s="17" t="s">
        <v>154</v>
      </c>
      <c r="BK133" s="249">
        <f>ROUND(I133*H133,2)</f>
        <v>0</v>
      </c>
      <c r="BL133" s="17" t="s">
        <v>153</v>
      </c>
      <c r="BM133" s="248" t="s">
        <v>304</v>
      </c>
    </row>
    <row r="134" s="2" customFormat="1" ht="24" customHeight="1">
      <c r="A134" s="38"/>
      <c r="B134" s="39"/>
      <c r="C134" s="236" t="s">
        <v>232</v>
      </c>
      <c r="D134" s="236" t="s">
        <v>149</v>
      </c>
      <c r="E134" s="237" t="s">
        <v>1205</v>
      </c>
      <c r="F134" s="238" t="s">
        <v>1206</v>
      </c>
      <c r="G134" s="239" t="s">
        <v>198</v>
      </c>
      <c r="H134" s="240">
        <v>35</v>
      </c>
      <c r="I134" s="241"/>
      <c r="J134" s="242">
        <f>ROUND(I134*H134,2)</f>
        <v>0</v>
      </c>
      <c r="K134" s="243"/>
      <c r="L134" s="44"/>
      <c r="M134" s="244" t="s">
        <v>1</v>
      </c>
      <c r="N134" s="245" t="s">
        <v>45</v>
      </c>
      <c r="O134" s="91"/>
      <c r="P134" s="246">
        <f>O134*H134</f>
        <v>0</v>
      </c>
      <c r="Q134" s="246">
        <v>0</v>
      </c>
      <c r="R134" s="246">
        <f>Q134*H134</f>
        <v>0</v>
      </c>
      <c r="S134" s="246">
        <v>0</v>
      </c>
      <c r="T134" s="24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48" t="s">
        <v>153</v>
      </c>
      <c r="AT134" s="248" t="s">
        <v>149</v>
      </c>
      <c r="AU134" s="248" t="s">
        <v>87</v>
      </c>
      <c r="AY134" s="17" t="s">
        <v>146</v>
      </c>
      <c r="BE134" s="249">
        <f>IF(N134="základná",J134,0)</f>
        <v>0</v>
      </c>
      <c r="BF134" s="249">
        <f>IF(N134="znížená",J134,0)</f>
        <v>0</v>
      </c>
      <c r="BG134" s="249">
        <f>IF(N134="zákl. prenesená",J134,0)</f>
        <v>0</v>
      </c>
      <c r="BH134" s="249">
        <f>IF(N134="zníž. prenesená",J134,0)</f>
        <v>0</v>
      </c>
      <c r="BI134" s="249">
        <f>IF(N134="nulová",J134,0)</f>
        <v>0</v>
      </c>
      <c r="BJ134" s="17" t="s">
        <v>154</v>
      </c>
      <c r="BK134" s="249">
        <f>ROUND(I134*H134,2)</f>
        <v>0</v>
      </c>
      <c r="BL134" s="17" t="s">
        <v>153</v>
      </c>
      <c r="BM134" s="248" t="s">
        <v>314</v>
      </c>
    </row>
    <row r="135" s="2" customFormat="1" ht="24" customHeight="1">
      <c r="A135" s="38"/>
      <c r="B135" s="39"/>
      <c r="C135" s="283" t="s">
        <v>244</v>
      </c>
      <c r="D135" s="283" t="s">
        <v>438</v>
      </c>
      <c r="E135" s="284" t="s">
        <v>1207</v>
      </c>
      <c r="F135" s="285" t="s">
        <v>1208</v>
      </c>
      <c r="G135" s="286" t="s">
        <v>198</v>
      </c>
      <c r="H135" s="287">
        <v>35</v>
      </c>
      <c r="I135" s="288"/>
      <c r="J135" s="289">
        <f>ROUND(I135*H135,2)</f>
        <v>0</v>
      </c>
      <c r="K135" s="290"/>
      <c r="L135" s="291"/>
      <c r="M135" s="292" t="s">
        <v>1</v>
      </c>
      <c r="N135" s="293" t="s">
        <v>45</v>
      </c>
      <c r="O135" s="91"/>
      <c r="P135" s="246">
        <f>O135*H135</f>
        <v>0</v>
      </c>
      <c r="Q135" s="246">
        <v>0</v>
      </c>
      <c r="R135" s="246">
        <f>Q135*H135</f>
        <v>0</v>
      </c>
      <c r="S135" s="246">
        <v>0</v>
      </c>
      <c r="T135" s="24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8" t="s">
        <v>195</v>
      </c>
      <c r="AT135" s="248" t="s">
        <v>438</v>
      </c>
      <c r="AU135" s="248" t="s">
        <v>87</v>
      </c>
      <c r="AY135" s="17" t="s">
        <v>146</v>
      </c>
      <c r="BE135" s="249">
        <f>IF(N135="základná",J135,0)</f>
        <v>0</v>
      </c>
      <c r="BF135" s="249">
        <f>IF(N135="znížená",J135,0)</f>
        <v>0</v>
      </c>
      <c r="BG135" s="249">
        <f>IF(N135="zákl. prenesená",J135,0)</f>
        <v>0</v>
      </c>
      <c r="BH135" s="249">
        <f>IF(N135="zníž. prenesená",J135,0)</f>
        <v>0</v>
      </c>
      <c r="BI135" s="249">
        <f>IF(N135="nulová",J135,0)</f>
        <v>0</v>
      </c>
      <c r="BJ135" s="17" t="s">
        <v>154</v>
      </c>
      <c r="BK135" s="249">
        <f>ROUND(I135*H135,2)</f>
        <v>0</v>
      </c>
      <c r="BL135" s="17" t="s">
        <v>153</v>
      </c>
      <c r="BM135" s="248" t="s">
        <v>331</v>
      </c>
    </row>
    <row r="136" s="2" customFormat="1" ht="24" customHeight="1">
      <c r="A136" s="38"/>
      <c r="B136" s="39"/>
      <c r="C136" s="236" t="s">
        <v>253</v>
      </c>
      <c r="D136" s="236" t="s">
        <v>149</v>
      </c>
      <c r="E136" s="237" t="s">
        <v>1209</v>
      </c>
      <c r="F136" s="238" t="s">
        <v>1210</v>
      </c>
      <c r="G136" s="239" t="s">
        <v>198</v>
      </c>
      <c r="H136" s="240">
        <v>30</v>
      </c>
      <c r="I136" s="241"/>
      <c r="J136" s="242">
        <f>ROUND(I136*H136,2)</f>
        <v>0</v>
      </c>
      <c r="K136" s="243"/>
      <c r="L136" s="44"/>
      <c r="M136" s="244" t="s">
        <v>1</v>
      </c>
      <c r="N136" s="245" t="s">
        <v>45</v>
      </c>
      <c r="O136" s="91"/>
      <c r="P136" s="246">
        <f>O136*H136</f>
        <v>0</v>
      </c>
      <c r="Q136" s="246">
        <v>0</v>
      </c>
      <c r="R136" s="246">
        <f>Q136*H136</f>
        <v>0</v>
      </c>
      <c r="S136" s="246">
        <v>0</v>
      </c>
      <c r="T136" s="24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48" t="s">
        <v>153</v>
      </c>
      <c r="AT136" s="248" t="s">
        <v>149</v>
      </c>
      <c r="AU136" s="248" t="s">
        <v>87</v>
      </c>
      <c r="AY136" s="17" t="s">
        <v>146</v>
      </c>
      <c r="BE136" s="249">
        <f>IF(N136="základná",J136,0)</f>
        <v>0</v>
      </c>
      <c r="BF136" s="249">
        <f>IF(N136="znížená",J136,0)</f>
        <v>0</v>
      </c>
      <c r="BG136" s="249">
        <f>IF(N136="zákl. prenesená",J136,0)</f>
        <v>0</v>
      </c>
      <c r="BH136" s="249">
        <f>IF(N136="zníž. prenesená",J136,0)</f>
        <v>0</v>
      </c>
      <c r="BI136" s="249">
        <f>IF(N136="nulová",J136,0)</f>
        <v>0</v>
      </c>
      <c r="BJ136" s="17" t="s">
        <v>154</v>
      </c>
      <c r="BK136" s="249">
        <f>ROUND(I136*H136,2)</f>
        <v>0</v>
      </c>
      <c r="BL136" s="17" t="s">
        <v>153</v>
      </c>
      <c r="BM136" s="248" t="s">
        <v>352</v>
      </c>
    </row>
    <row r="137" s="2" customFormat="1" ht="16.5" customHeight="1">
      <c r="A137" s="38"/>
      <c r="B137" s="39"/>
      <c r="C137" s="283" t="s">
        <v>262</v>
      </c>
      <c r="D137" s="283" t="s">
        <v>438</v>
      </c>
      <c r="E137" s="284" t="s">
        <v>1211</v>
      </c>
      <c r="F137" s="285" t="s">
        <v>1212</v>
      </c>
      <c r="G137" s="286" t="s">
        <v>561</v>
      </c>
      <c r="H137" s="287">
        <v>12</v>
      </c>
      <c r="I137" s="288"/>
      <c r="J137" s="289">
        <f>ROUND(I137*H137,2)</f>
        <v>0</v>
      </c>
      <c r="K137" s="290"/>
      <c r="L137" s="291"/>
      <c r="M137" s="292" t="s">
        <v>1</v>
      </c>
      <c r="N137" s="293" t="s">
        <v>45</v>
      </c>
      <c r="O137" s="91"/>
      <c r="P137" s="246">
        <f>O137*H137</f>
        <v>0</v>
      </c>
      <c r="Q137" s="246">
        <v>0.001</v>
      </c>
      <c r="R137" s="246">
        <f>Q137*H137</f>
        <v>0.012</v>
      </c>
      <c r="S137" s="246">
        <v>0</v>
      </c>
      <c r="T137" s="24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48" t="s">
        <v>195</v>
      </c>
      <c r="AT137" s="248" t="s">
        <v>438</v>
      </c>
      <c r="AU137" s="248" t="s">
        <v>87</v>
      </c>
      <c r="AY137" s="17" t="s">
        <v>146</v>
      </c>
      <c r="BE137" s="249">
        <f>IF(N137="základná",J137,0)</f>
        <v>0</v>
      </c>
      <c r="BF137" s="249">
        <f>IF(N137="znížená",J137,0)</f>
        <v>0</v>
      </c>
      <c r="BG137" s="249">
        <f>IF(N137="zákl. prenesená",J137,0)</f>
        <v>0</v>
      </c>
      <c r="BH137" s="249">
        <f>IF(N137="zníž. prenesená",J137,0)</f>
        <v>0</v>
      </c>
      <c r="BI137" s="249">
        <f>IF(N137="nulová",J137,0)</f>
        <v>0</v>
      </c>
      <c r="BJ137" s="17" t="s">
        <v>154</v>
      </c>
      <c r="BK137" s="249">
        <f>ROUND(I137*H137,2)</f>
        <v>0</v>
      </c>
      <c r="BL137" s="17" t="s">
        <v>153</v>
      </c>
      <c r="BM137" s="248" t="s">
        <v>362</v>
      </c>
    </row>
    <row r="138" s="2" customFormat="1" ht="24" customHeight="1">
      <c r="A138" s="38"/>
      <c r="B138" s="39"/>
      <c r="C138" s="236" t="s">
        <v>272</v>
      </c>
      <c r="D138" s="236" t="s">
        <v>149</v>
      </c>
      <c r="E138" s="237" t="s">
        <v>1091</v>
      </c>
      <c r="F138" s="238" t="s">
        <v>1092</v>
      </c>
      <c r="G138" s="239" t="s">
        <v>1076</v>
      </c>
      <c r="H138" s="240">
        <v>4</v>
      </c>
      <c r="I138" s="241"/>
      <c r="J138" s="242">
        <f>ROUND(I138*H138,2)</f>
        <v>0</v>
      </c>
      <c r="K138" s="243"/>
      <c r="L138" s="44"/>
      <c r="M138" s="244" t="s">
        <v>1</v>
      </c>
      <c r="N138" s="245" t="s">
        <v>45</v>
      </c>
      <c r="O138" s="91"/>
      <c r="P138" s="246">
        <f>O138*H138</f>
        <v>0</v>
      </c>
      <c r="Q138" s="246">
        <v>0</v>
      </c>
      <c r="R138" s="246">
        <f>Q138*H138</f>
        <v>0</v>
      </c>
      <c r="S138" s="246">
        <v>0</v>
      </c>
      <c r="T138" s="24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48" t="s">
        <v>153</v>
      </c>
      <c r="AT138" s="248" t="s">
        <v>149</v>
      </c>
      <c r="AU138" s="248" t="s">
        <v>87</v>
      </c>
      <c r="AY138" s="17" t="s">
        <v>146</v>
      </c>
      <c r="BE138" s="249">
        <f>IF(N138="základná",J138,0)</f>
        <v>0</v>
      </c>
      <c r="BF138" s="249">
        <f>IF(N138="znížená",J138,0)</f>
        <v>0</v>
      </c>
      <c r="BG138" s="249">
        <f>IF(N138="zákl. prenesená",J138,0)</f>
        <v>0</v>
      </c>
      <c r="BH138" s="249">
        <f>IF(N138="zníž. prenesená",J138,0)</f>
        <v>0</v>
      </c>
      <c r="BI138" s="249">
        <f>IF(N138="nulová",J138,0)</f>
        <v>0</v>
      </c>
      <c r="BJ138" s="17" t="s">
        <v>154</v>
      </c>
      <c r="BK138" s="249">
        <f>ROUND(I138*H138,2)</f>
        <v>0</v>
      </c>
      <c r="BL138" s="17" t="s">
        <v>153</v>
      </c>
      <c r="BM138" s="248" t="s">
        <v>371</v>
      </c>
    </row>
    <row r="139" s="2" customFormat="1" ht="24" customHeight="1">
      <c r="A139" s="38"/>
      <c r="B139" s="39"/>
      <c r="C139" s="283" t="s">
        <v>276</v>
      </c>
      <c r="D139" s="283" t="s">
        <v>438</v>
      </c>
      <c r="E139" s="284" t="s">
        <v>1097</v>
      </c>
      <c r="F139" s="285" t="s">
        <v>1098</v>
      </c>
      <c r="G139" s="286" t="s">
        <v>1076</v>
      </c>
      <c r="H139" s="287">
        <v>4</v>
      </c>
      <c r="I139" s="288"/>
      <c r="J139" s="289">
        <f>ROUND(I139*H139,2)</f>
        <v>0</v>
      </c>
      <c r="K139" s="290"/>
      <c r="L139" s="291"/>
      <c r="M139" s="292" t="s">
        <v>1</v>
      </c>
      <c r="N139" s="293" t="s">
        <v>45</v>
      </c>
      <c r="O139" s="91"/>
      <c r="P139" s="246">
        <f>O139*H139</f>
        <v>0</v>
      </c>
      <c r="Q139" s="246">
        <v>0</v>
      </c>
      <c r="R139" s="246">
        <f>Q139*H139</f>
        <v>0</v>
      </c>
      <c r="S139" s="246">
        <v>0</v>
      </c>
      <c r="T139" s="24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48" t="s">
        <v>195</v>
      </c>
      <c r="AT139" s="248" t="s">
        <v>438</v>
      </c>
      <c r="AU139" s="248" t="s">
        <v>87</v>
      </c>
      <c r="AY139" s="17" t="s">
        <v>146</v>
      </c>
      <c r="BE139" s="249">
        <f>IF(N139="základná",J139,0)</f>
        <v>0</v>
      </c>
      <c r="BF139" s="249">
        <f>IF(N139="znížená",J139,0)</f>
        <v>0</v>
      </c>
      <c r="BG139" s="249">
        <f>IF(N139="zákl. prenesená",J139,0)</f>
        <v>0</v>
      </c>
      <c r="BH139" s="249">
        <f>IF(N139="zníž. prenesená",J139,0)</f>
        <v>0</v>
      </c>
      <c r="BI139" s="249">
        <f>IF(N139="nulová",J139,0)</f>
        <v>0</v>
      </c>
      <c r="BJ139" s="17" t="s">
        <v>154</v>
      </c>
      <c r="BK139" s="249">
        <f>ROUND(I139*H139,2)</f>
        <v>0</v>
      </c>
      <c r="BL139" s="17" t="s">
        <v>153</v>
      </c>
      <c r="BM139" s="248" t="s">
        <v>380</v>
      </c>
    </row>
    <row r="140" s="2" customFormat="1" ht="16.5" customHeight="1">
      <c r="A140" s="38"/>
      <c r="B140" s="39"/>
      <c r="C140" s="236" t="s">
        <v>280</v>
      </c>
      <c r="D140" s="236" t="s">
        <v>149</v>
      </c>
      <c r="E140" s="237" t="s">
        <v>1213</v>
      </c>
      <c r="F140" s="238" t="s">
        <v>1214</v>
      </c>
      <c r="G140" s="239" t="s">
        <v>1076</v>
      </c>
      <c r="H140" s="240">
        <v>2</v>
      </c>
      <c r="I140" s="241"/>
      <c r="J140" s="242">
        <f>ROUND(I140*H140,2)</f>
        <v>0</v>
      </c>
      <c r="K140" s="243"/>
      <c r="L140" s="44"/>
      <c r="M140" s="244" t="s">
        <v>1</v>
      </c>
      <c r="N140" s="245" t="s">
        <v>45</v>
      </c>
      <c r="O140" s="91"/>
      <c r="P140" s="246">
        <f>O140*H140</f>
        <v>0</v>
      </c>
      <c r="Q140" s="246">
        <v>0</v>
      </c>
      <c r="R140" s="246">
        <f>Q140*H140</f>
        <v>0</v>
      </c>
      <c r="S140" s="246">
        <v>0</v>
      </c>
      <c r="T140" s="24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8" t="s">
        <v>153</v>
      </c>
      <c r="AT140" s="248" t="s">
        <v>149</v>
      </c>
      <c r="AU140" s="248" t="s">
        <v>87</v>
      </c>
      <c r="AY140" s="17" t="s">
        <v>146</v>
      </c>
      <c r="BE140" s="249">
        <f>IF(N140="základná",J140,0)</f>
        <v>0</v>
      </c>
      <c r="BF140" s="249">
        <f>IF(N140="znížená",J140,0)</f>
        <v>0</v>
      </c>
      <c r="BG140" s="249">
        <f>IF(N140="zákl. prenesená",J140,0)</f>
        <v>0</v>
      </c>
      <c r="BH140" s="249">
        <f>IF(N140="zníž. prenesená",J140,0)</f>
        <v>0</v>
      </c>
      <c r="BI140" s="249">
        <f>IF(N140="nulová",J140,0)</f>
        <v>0</v>
      </c>
      <c r="BJ140" s="17" t="s">
        <v>154</v>
      </c>
      <c r="BK140" s="249">
        <f>ROUND(I140*H140,2)</f>
        <v>0</v>
      </c>
      <c r="BL140" s="17" t="s">
        <v>153</v>
      </c>
      <c r="BM140" s="248" t="s">
        <v>391</v>
      </c>
    </row>
    <row r="141" s="2" customFormat="1" ht="24" customHeight="1">
      <c r="A141" s="38"/>
      <c r="B141" s="39"/>
      <c r="C141" s="283" t="s">
        <v>7</v>
      </c>
      <c r="D141" s="283" t="s">
        <v>438</v>
      </c>
      <c r="E141" s="284" t="s">
        <v>1215</v>
      </c>
      <c r="F141" s="285" t="s">
        <v>1216</v>
      </c>
      <c r="G141" s="286" t="s">
        <v>1076</v>
      </c>
      <c r="H141" s="287">
        <v>2</v>
      </c>
      <c r="I141" s="288"/>
      <c r="J141" s="289">
        <f>ROUND(I141*H141,2)</f>
        <v>0</v>
      </c>
      <c r="K141" s="290"/>
      <c r="L141" s="291"/>
      <c r="M141" s="292" t="s">
        <v>1</v>
      </c>
      <c r="N141" s="293" t="s">
        <v>45</v>
      </c>
      <c r="O141" s="91"/>
      <c r="P141" s="246">
        <f>O141*H141</f>
        <v>0</v>
      </c>
      <c r="Q141" s="246">
        <v>0</v>
      </c>
      <c r="R141" s="246">
        <f>Q141*H141</f>
        <v>0</v>
      </c>
      <c r="S141" s="246">
        <v>0</v>
      </c>
      <c r="T141" s="24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48" t="s">
        <v>195</v>
      </c>
      <c r="AT141" s="248" t="s">
        <v>438</v>
      </c>
      <c r="AU141" s="248" t="s">
        <v>87</v>
      </c>
      <c r="AY141" s="17" t="s">
        <v>146</v>
      </c>
      <c r="BE141" s="249">
        <f>IF(N141="základná",J141,0)</f>
        <v>0</v>
      </c>
      <c r="BF141" s="249">
        <f>IF(N141="znížená",J141,0)</f>
        <v>0</v>
      </c>
      <c r="BG141" s="249">
        <f>IF(N141="zákl. prenesená",J141,0)</f>
        <v>0</v>
      </c>
      <c r="BH141" s="249">
        <f>IF(N141="zníž. prenesená",J141,0)</f>
        <v>0</v>
      </c>
      <c r="BI141" s="249">
        <f>IF(N141="nulová",J141,0)</f>
        <v>0</v>
      </c>
      <c r="BJ141" s="17" t="s">
        <v>154</v>
      </c>
      <c r="BK141" s="249">
        <f>ROUND(I141*H141,2)</f>
        <v>0</v>
      </c>
      <c r="BL141" s="17" t="s">
        <v>153</v>
      </c>
      <c r="BM141" s="248" t="s">
        <v>399</v>
      </c>
    </row>
    <row r="142" s="2" customFormat="1" ht="24" customHeight="1">
      <c r="A142" s="38"/>
      <c r="B142" s="39"/>
      <c r="C142" s="236" t="s">
        <v>287</v>
      </c>
      <c r="D142" s="236" t="s">
        <v>149</v>
      </c>
      <c r="E142" s="237" t="s">
        <v>1217</v>
      </c>
      <c r="F142" s="238" t="s">
        <v>1218</v>
      </c>
      <c r="G142" s="239" t="s">
        <v>1076</v>
      </c>
      <c r="H142" s="240">
        <v>27</v>
      </c>
      <c r="I142" s="241"/>
      <c r="J142" s="242">
        <f>ROUND(I142*H142,2)</f>
        <v>0</v>
      </c>
      <c r="K142" s="243"/>
      <c r="L142" s="44"/>
      <c r="M142" s="244" t="s">
        <v>1</v>
      </c>
      <c r="N142" s="245" t="s">
        <v>45</v>
      </c>
      <c r="O142" s="91"/>
      <c r="P142" s="246">
        <f>O142*H142</f>
        <v>0</v>
      </c>
      <c r="Q142" s="246">
        <v>0</v>
      </c>
      <c r="R142" s="246">
        <f>Q142*H142</f>
        <v>0</v>
      </c>
      <c r="S142" s="246">
        <v>0</v>
      </c>
      <c r="T142" s="24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48" t="s">
        <v>153</v>
      </c>
      <c r="AT142" s="248" t="s">
        <v>149</v>
      </c>
      <c r="AU142" s="248" t="s">
        <v>87</v>
      </c>
      <c r="AY142" s="17" t="s">
        <v>146</v>
      </c>
      <c r="BE142" s="249">
        <f>IF(N142="základná",J142,0)</f>
        <v>0</v>
      </c>
      <c r="BF142" s="249">
        <f>IF(N142="znížená",J142,0)</f>
        <v>0</v>
      </c>
      <c r="BG142" s="249">
        <f>IF(N142="zákl. prenesená",J142,0)</f>
        <v>0</v>
      </c>
      <c r="BH142" s="249">
        <f>IF(N142="zníž. prenesená",J142,0)</f>
        <v>0</v>
      </c>
      <c r="BI142" s="249">
        <f>IF(N142="nulová",J142,0)</f>
        <v>0</v>
      </c>
      <c r="BJ142" s="17" t="s">
        <v>154</v>
      </c>
      <c r="BK142" s="249">
        <f>ROUND(I142*H142,2)</f>
        <v>0</v>
      </c>
      <c r="BL142" s="17" t="s">
        <v>153</v>
      </c>
      <c r="BM142" s="248" t="s">
        <v>407</v>
      </c>
    </row>
    <row r="143" s="2" customFormat="1" ht="16.5" customHeight="1">
      <c r="A143" s="38"/>
      <c r="B143" s="39"/>
      <c r="C143" s="283" t="s">
        <v>292</v>
      </c>
      <c r="D143" s="283" t="s">
        <v>438</v>
      </c>
      <c r="E143" s="284" t="s">
        <v>1219</v>
      </c>
      <c r="F143" s="285" t="s">
        <v>1220</v>
      </c>
      <c r="G143" s="286" t="s">
        <v>1076</v>
      </c>
      <c r="H143" s="287">
        <v>27</v>
      </c>
      <c r="I143" s="288"/>
      <c r="J143" s="289">
        <f>ROUND(I143*H143,2)</f>
        <v>0</v>
      </c>
      <c r="K143" s="290"/>
      <c r="L143" s="291"/>
      <c r="M143" s="292" t="s">
        <v>1</v>
      </c>
      <c r="N143" s="293" t="s">
        <v>45</v>
      </c>
      <c r="O143" s="91"/>
      <c r="P143" s="246">
        <f>O143*H143</f>
        <v>0</v>
      </c>
      <c r="Q143" s="246">
        <v>0</v>
      </c>
      <c r="R143" s="246">
        <f>Q143*H143</f>
        <v>0</v>
      </c>
      <c r="S143" s="246">
        <v>0</v>
      </c>
      <c r="T143" s="24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48" t="s">
        <v>195</v>
      </c>
      <c r="AT143" s="248" t="s">
        <v>438</v>
      </c>
      <c r="AU143" s="248" t="s">
        <v>87</v>
      </c>
      <c r="AY143" s="17" t="s">
        <v>146</v>
      </c>
      <c r="BE143" s="249">
        <f>IF(N143="základná",J143,0)</f>
        <v>0</v>
      </c>
      <c r="BF143" s="249">
        <f>IF(N143="znížená",J143,0)</f>
        <v>0</v>
      </c>
      <c r="BG143" s="249">
        <f>IF(N143="zákl. prenesená",J143,0)</f>
        <v>0</v>
      </c>
      <c r="BH143" s="249">
        <f>IF(N143="zníž. prenesená",J143,0)</f>
        <v>0</v>
      </c>
      <c r="BI143" s="249">
        <f>IF(N143="nulová",J143,0)</f>
        <v>0</v>
      </c>
      <c r="BJ143" s="17" t="s">
        <v>154</v>
      </c>
      <c r="BK143" s="249">
        <f>ROUND(I143*H143,2)</f>
        <v>0</v>
      </c>
      <c r="BL143" s="17" t="s">
        <v>153</v>
      </c>
      <c r="BM143" s="248" t="s">
        <v>421</v>
      </c>
    </row>
    <row r="144" s="2" customFormat="1" ht="24" customHeight="1">
      <c r="A144" s="38"/>
      <c r="B144" s="39"/>
      <c r="C144" s="236" t="s">
        <v>299</v>
      </c>
      <c r="D144" s="236" t="s">
        <v>149</v>
      </c>
      <c r="E144" s="237" t="s">
        <v>1221</v>
      </c>
      <c r="F144" s="238" t="s">
        <v>1222</v>
      </c>
      <c r="G144" s="239" t="s">
        <v>1076</v>
      </c>
      <c r="H144" s="240">
        <v>25</v>
      </c>
      <c r="I144" s="241"/>
      <c r="J144" s="242">
        <f>ROUND(I144*H144,2)</f>
        <v>0</v>
      </c>
      <c r="K144" s="243"/>
      <c r="L144" s="44"/>
      <c r="M144" s="244" t="s">
        <v>1</v>
      </c>
      <c r="N144" s="245" t="s">
        <v>45</v>
      </c>
      <c r="O144" s="91"/>
      <c r="P144" s="246">
        <f>O144*H144</f>
        <v>0</v>
      </c>
      <c r="Q144" s="246">
        <v>0</v>
      </c>
      <c r="R144" s="246">
        <f>Q144*H144</f>
        <v>0</v>
      </c>
      <c r="S144" s="246">
        <v>0</v>
      </c>
      <c r="T144" s="24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48" t="s">
        <v>153</v>
      </c>
      <c r="AT144" s="248" t="s">
        <v>149</v>
      </c>
      <c r="AU144" s="248" t="s">
        <v>87</v>
      </c>
      <c r="AY144" s="17" t="s">
        <v>146</v>
      </c>
      <c r="BE144" s="249">
        <f>IF(N144="základná",J144,0)</f>
        <v>0</v>
      </c>
      <c r="BF144" s="249">
        <f>IF(N144="znížená",J144,0)</f>
        <v>0</v>
      </c>
      <c r="BG144" s="249">
        <f>IF(N144="zákl. prenesená",J144,0)</f>
        <v>0</v>
      </c>
      <c r="BH144" s="249">
        <f>IF(N144="zníž. prenesená",J144,0)</f>
        <v>0</v>
      </c>
      <c r="BI144" s="249">
        <f>IF(N144="nulová",J144,0)</f>
        <v>0</v>
      </c>
      <c r="BJ144" s="17" t="s">
        <v>154</v>
      </c>
      <c r="BK144" s="249">
        <f>ROUND(I144*H144,2)</f>
        <v>0</v>
      </c>
      <c r="BL144" s="17" t="s">
        <v>153</v>
      </c>
      <c r="BM144" s="248" t="s">
        <v>429</v>
      </c>
    </row>
    <row r="145" s="2" customFormat="1" ht="16.5" customHeight="1">
      <c r="A145" s="38"/>
      <c r="B145" s="39"/>
      <c r="C145" s="283" t="s">
        <v>304</v>
      </c>
      <c r="D145" s="283" t="s">
        <v>438</v>
      </c>
      <c r="E145" s="284" t="s">
        <v>1223</v>
      </c>
      <c r="F145" s="285" t="s">
        <v>1224</v>
      </c>
      <c r="G145" s="286" t="s">
        <v>1076</v>
      </c>
      <c r="H145" s="287">
        <v>25</v>
      </c>
      <c r="I145" s="288"/>
      <c r="J145" s="289">
        <f>ROUND(I145*H145,2)</f>
        <v>0</v>
      </c>
      <c r="K145" s="290"/>
      <c r="L145" s="291"/>
      <c r="M145" s="292" t="s">
        <v>1</v>
      </c>
      <c r="N145" s="293" t="s">
        <v>45</v>
      </c>
      <c r="O145" s="91"/>
      <c r="P145" s="246">
        <f>O145*H145</f>
        <v>0</v>
      </c>
      <c r="Q145" s="246">
        <v>0</v>
      </c>
      <c r="R145" s="246">
        <f>Q145*H145</f>
        <v>0</v>
      </c>
      <c r="S145" s="246">
        <v>0</v>
      </c>
      <c r="T145" s="24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48" t="s">
        <v>195</v>
      </c>
      <c r="AT145" s="248" t="s">
        <v>438</v>
      </c>
      <c r="AU145" s="248" t="s">
        <v>87</v>
      </c>
      <c r="AY145" s="17" t="s">
        <v>146</v>
      </c>
      <c r="BE145" s="249">
        <f>IF(N145="základná",J145,0)</f>
        <v>0</v>
      </c>
      <c r="BF145" s="249">
        <f>IF(N145="znížená",J145,0)</f>
        <v>0</v>
      </c>
      <c r="BG145" s="249">
        <f>IF(N145="zákl. prenesená",J145,0)</f>
        <v>0</v>
      </c>
      <c r="BH145" s="249">
        <f>IF(N145="zníž. prenesená",J145,0)</f>
        <v>0</v>
      </c>
      <c r="BI145" s="249">
        <f>IF(N145="nulová",J145,0)</f>
        <v>0</v>
      </c>
      <c r="BJ145" s="17" t="s">
        <v>154</v>
      </c>
      <c r="BK145" s="249">
        <f>ROUND(I145*H145,2)</f>
        <v>0</v>
      </c>
      <c r="BL145" s="17" t="s">
        <v>153</v>
      </c>
      <c r="BM145" s="248" t="s">
        <v>437</v>
      </c>
    </row>
    <row r="146" s="2" customFormat="1" ht="16.5" customHeight="1">
      <c r="A146" s="38"/>
      <c r="B146" s="39"/>
      <c r="C146" s="236" t="s">
        <v>308</v>
      </c>
      <c r="D146" s="236" t="s">
        <v>149</v>
      </c>
      <c r="E146" s="237" t="s">
        <v>1225</v>
      </c>
      <c r="F146" s="238" t="s">
        <v>1226</v>
      </c>
      <c r="G146" s="239" t="s">
        <v>1076</v>
      </c>
      <c r="H146" s="240">
        <v>7</v>
      </c>
      <c r="I146" s="241"/>
      <c r="J146" s="242">
        <f>ROUND(I146*H146,2)</f>
        <v>0</v>
      </c>
      <c r="K146" s="243"/>
      <c r="L146" s="44"/>
      <c r="M146" s="244" t="s">
        <v>1</v>
      </c>
      <c r="N146" s="245" t="s">
        <v>45</v>
      </c>
      <c r="O146" s="91"/>
      <c r="P146" s="246">
        <f>O146*H146</f>
        <v>0</v>
      </c>
      <c r="Q146" s="246">
        <v>0</v>
      </c>
      <c r="R146" s="246">
        <f>Q146*H146</f>
        <v>0</v>
      </c>
      <c r="S146" s="246">
        <v>0</v>
      </c>
      <c r="T146" s="24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8" t="s">
        <v>153</v>
      </c>
      <c r="AT146" s="248" t="s">
        <v>149</v>
      </c>
      <c r="AU146" s="248" t="s">
        <v>87</v>
      </c>
      <c r="AY146" s="17" t="s">
        <v>146</v>
      </c>
      <c r="BE146" s="249">
        <f>IF(N146="základná",J146,0)</f>
        <v>0</v>
      </c>
      <c r="BF146" s="249">
        <f>IF(N146="znížená",J146,0)</f>
        <v>0</v>
      </c>
      <c r="BG146" s="249">
        <f>IF(N146="zákl. prenesená",J146,0)</f>
        <v>0</v>
      </c>
      <c r="BH146" s="249">
        <f>IF(N146="zníž. prenesená",J146,0)</f>
        <v>0</v>
      </c>
      <c r="BI146" s="249">
        <f>IF(N146="nulová",J146,0)</f>
        <v>0</v>
      </c>
      <c r="BJ146" s="17" t="s">
        <v>154</v>
      </c>
      <c r="BK146" s="249">
        <f>ROUND(I146*H146,2)</f>
        <v>0</v>
      </c>
      <c r="BL146" s="17" t="s">
        <v>153</v>
      </c>
      <c r="BM146" s="248" t="s">
        <v>446</v>
      </c>
    </row>
    <row r="147" s="2" customFormat="1" ht="24" customHeight="1">
      <c r="A147" s="38"/>
      <c r="B147" s="39"/>
      <c r="C147" s="283" t="s">
        <v>314</v>
      </c>
      <c r="D147" s="283" t="s">
        <v>438</v>
      </c>
      <c r="E147" s="284" t="s">
        <v>1227</v>
      </c>
      <c r="F147" s="285" t="s">
        <v>1228</v>
      </c>
      <c r="G147" s="286" t="s">
        <v>1076</v>
      </c>
      <c r="H147" s="287">
        <v>7</v>
      </c>
      <c r="I147" s="288"/>
      <c r="J147" s="289">
        <f>ROUND(I147*H147,2)</f>
        <v>0</v>
      </c>
      <c r="K147" s="290"/>
      <c r="L147" s="291"/>
      <c r="M147" s="292" t="s">
        <v>1</v>
      </c>
      <c r="N147" s="293" t="s">
        <v>45</v>
      </c>
      <c r="O147" s="91"/>
      <c r="P147" s="246">
        <f>O147*H147</f>
        <v>0</v>
      </c>
      <c r="Q147" s="246">
        <v>0</v>
      </c>
      <c r="R147" s="246">
        <f>Q147*H147</f>
        <v>0</v>
      </c>
      <c r="S147" s="246">
        <v>0</v>
      </c>
      <c r="T147" s="24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48" t="s">
        <v>195</v>
      </c>
      <c r="AT147" s="248" t="s">
        <v>438</v>
      </c>
      <c r="AU147" s="248" t="s">
        <v>87</v>
      </c>
      <c r="AY147" s="17" t="s">
        <v>146</v>
      </c>
      <c r="BE147" s="249">
        <f>IF(N147="základná",J147,0)</f>
        <v>0</v>
      </c>
      <c r="BF147" s="249">
        <f>IF(N147="znížená",J147,0)</f>
        <v>0</v>
      </c>
      <c r="BG147" s="249">
        <f>IF(N147="zákl. prenesená",J147,0)</f>
        <v>0</v>
      </c>
      <c r="BH147" s="249">
        <f>IF(N147="zníž. prenesená",J147,0)</f>
        <v>0</v>
      </c>
      <c r="BI147" s="249">
        <f>IF(N147="nulová",J147,0)</f>
        <v>0</v>
      </c>
      <c r="BJ147" s="17" t="s">
        <v>154</v>
      </c>
      <c r="BK147" s="249">
        <f>ROUND(I147*H147,2)</f>
        <v>0</v>
      </c>
      <c r="BL147" s="17" t="s">
        <v>153</v>
      </c>
      <c r="BM147" s="248" t="s">
        <v>455</v>
      </c>
    </row>
    <row r="148" s="2" customFormat="1" ht="16.5" customHeight="1">
      <c r="A148" s="38"/>
      <c r="B148" s="39"/>
      <c r="C148" s="236" t="s">
        <v>319</v>
      </c>
      <c r="D148" s="236" t="s">
        <v>149</v>
      </c>
      <c r="E148" s="237" t="s">
        <v>1229</v>
      </c>
      <c r="F148" s="238" t="s">
        <v>1230</v>
      </c>
      <c r="G148" s="239" t="s">
        <v>1076</v>
      </c>
      <c r="H148" s="240">
        <v>6</v>
      </c>
      <c r="I148" s="241"/>
      <c r="J148" s="242">
        <f>ROUND(I148*H148,2)</f>
        <v>0</v>
      </c>
      <c r="K148" s="243"/>
      <c r="L148" s="44"/>
      <c r="M148" s="244" t="s">
        <v>1</v>
      </c>
      <c r="N148" s="245" t="s">
        <v>45</v>
      </c>
      <c r="O148" s="91"/>
      <c r="P148" s="246">
        <f>O148*H148</f>
        <v>0</v>
      </c>
      <c r="Q148" s="246">
        <v>0</v>
      </c>
      <c r="R148" s="246">
        <f>Q148*H148</f>
        <v>0</v>
      </c>
      <c r="S148" s="246">
        <v>0</v>
      </c>
      <c r="T148" s="24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8" t="s">
        <v>153</v>
      </c>
      <c r="AT148" s="248" t="s">
        <v>149</v>
      </c>
      <c r="AU148" s="248" t="s">
        <v>87</v>
      </c>
      <c r="AY148" s="17" t="s">
        <v>146</v>
      </c>
      <c r="BE148" s="249">
        <f>IF(N148="základná",J148,0)</f>
        <v>0</v>
      </c>
      <c r="BF148" s="249">
        <f>IF(N148="znížená",J148,0)</f>
        <v>0</v>
      </c>
      <c r="BG148" s="249">
        <f>IF(N148="zákl. prenesená",J148,0)</f>
        <v>0</v>
      </c>
      <c r="BH148" s="249">
        <f>IF(N148="zníž. prenesená",J148,0)</f>
        <v>0</v>
      </c>
      <c r="BI148" s="249">
        <f>IF(N148="nulová",J148,0)</f>
        <v>0</v>
      </c>
      <c r="BJ148" s="17" t="s">
        <v>154</v>
      </c>
      <c r="BK148" s="249">
        <f>ROUND(I148*H148,2)</f>
        <v>0</v>
      </c>
      <c r="BL148" s="17" t="s">
        <v>153</v>
      </c>
      <c r="BM148" s="248" t="s">
        <v>463</v>
      </c>
    </row>
    <row r="149" s="2" customFormat="1" ht="24" customHeight="1">
      <c r="A149" s="38"/>
      <c r="B149" s="39"/>
      <c r="C149" s="283" t="s">
        <v>331</v>
      </c>
      <c r="D149" s="283" t="s">
        <v>438</v>
      </c>
      <c r="E149" s="284" t="s">
        <v>1231</v>
      </c>
      <c r="F149" s="285" t="s">
        <v>1232</v>
      </c>
      <c r="G149" s="286" t="s">
        <v>1076</v>
      </c>
      <c r="H149" s="287">
        <v>6</v>
      </c>
      <c r="I149" s="288"/>
      <c r="J149" s="289">
        <f>ROUND(I149*H149,2)</f>
        <v>0</v>
      </c>
      <c r="K149" s="290"/>
      <c r="L149" s="291"/>
      <c r="M149" s="292" t="s">
        <v>1</v>
      </c>
      <c r="N149" s="293" t="s">
        <v>45</v>
      </c>
      <c r="O149" s="91"/>
      <c r="P149" s="246">
        <f>O149*H149</f>
        <v>0</v>
      </c>
      <c r="Q149" s="246">
        <v>0</v>
      </c>
      <c r="R149" s="246">
        <f>Q149*H149</f>
        <v>0</v>
      </c>
      <c r="S149" s="246">
        <v>0</v>
      </c>
      <c r="T149" s="24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48" t="s">
        <v>195</v>
      </c>
      <c r="AT149" s="248" t="s">
        <v>438</v>
      </c>
      <c r="AU149" s="248" t="s">
        <v>87</v>
      </c>
      <c r="AY149" s="17" t="s">
        <v>146</v>
      </c>
      <c r="BE149" s="249">
        <f>IF(N149="základná",J149,0)</f>
        <v>0</v>
      </c>
      <c r="BF149" s="249">
        <f>IF(N149="znížená",J149,0)</f>
        <v>0</v>
      </c>
      <c r="BG149" s="249">
        <f>IF(N149="zákl. prenesená",J149,0)</f>
        <v>0</v>
      </c>
      <c r="BH149" s="249">
        <f>IF(N149="zníž. prenesená",J149,0)</f>
        <v>0</v>
      </c>
      <c r="BI149" s="249">
        <f>IF(N149="nulová",J149,0)</f>
        <v>0</v>
      </c>
      <c r="BJ149" s="17" t="s">
        <v>154</v>
      </c>
      <c r="BK149" s="249">
        <f>ROUND(I149*H149,2)</f>
        <v>0</v>
      </c>
      <c r="BL149" s="17" t="s">
        <v>153</v>
      </c>
      <c r="BM149" s="248" t="s">
        <v>471</v>
      </c>
    </row>
    <row r="150" s="2" customFormat="1" ht="24" customHeight="1">
      <c r="A150" s="38"/>
      <c r="B150" s="39"/>
      <c r="C150" s="236" t="s">
        <v>338</v>
      </c>
      <c r="D150" s="236" t="s">
        <v>149</v>
      </c>
      <c r="E150" s="237" t="s">
        <v>1233</v>
      </c>
      <c r="F150" s="238" t="s">
        <v>1234</v>
      </c>
      <c r="G150" s="239" t="s">
        <v>1076</v>
      </c>
      <c r="H150" s="240">
        <v>156</v>
      </c>
      <c r="I150" s="241"/>
      <c r="J150" s="242">
        <f>ROUND(I150*H150,2)</f>
        <v>0</v>
      </c>
      <c r="K150" s="243"/>
      <c r="L150" s="44"/>
      <c r="M150" s="244" t="s">
        <v>1</v>
      </c>
      <c r="N150" s="245" t="s">
        <v>45</v>
      </c>
      <c r="O150" s="91"/>
      <c r="P150" s="246">
        <f>O150*H150</f>
        <v>0</v>
      </c>
      <c r="Q150" s="246">
        <v>0</v>
      </c>
      <c r="R150" s="246">
        <f>Q150*H150</f>
        <v>0</v>
      </c>
      <c r="S150" s="246">
        <v>0</v>
      </c>
      <c r="T150" s="24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48" t="s">
        <v>153</v>
      </c>
      <c r="AT150" s="248" t="s">
        <v>149</v>
      </c>
      <c r="AU150" s="248" t="s">
        <v>87</v>
      </c>
      <c r="AY150" s="17" t="s">
        <v>146</v>
      </c>
      <c r="BE150" s="249">
        <f>IF(N150="základná",J150,0)</f>
        <v>0</v>
      </c>
      <c r="BF150" s="249">
        <f>IF(N150="znížená",J150,0)</f>
        <v>0</v>
      </c>
      <c r="BG150" s="249">
        <f>IF(N150="zákl. prenesená",J150,0)</f>
        <v>0</v>
      </c>
      <c r="BH150" s="249">
        <f>IF(N150="zníž. prenesená",J150,0)</f>
        <v>0</v>
      </c>
      <c r="BI150" s="249">
        <f>IF(N150="nulová",J150,0)</f>
        <v>0</v>
      </c>
      <c r="BJ150" s="17" t="s">
        <v>154</v>
      </c>
      <c r="BK150" s="249">
        <f>ROUND(I150*H150,2)</f>
        <v>0</v>
      </c>
      <c r="BL150" s="17" t="s">
        <v>153</v>
      </c>
      <c r="BM150" s="248" t="s">
        <v>477</v>
      </c>
    </row>
    <row r="151" s="2" customFormat="1" ht="16.5" customHeight="1">
      <c r="A151" s="38"/>
      <c r="B151" s="39"/>
      <c r="C151" s="283" t="s">
        <v>352</v>
      </c>
      <c r="D151" s="283" t="s">
        <v>438</v>
      </c>
      <c r="E151" s="284" t="s">
        <v>1235</v>
      </c>
      <c r="F151" s="285" t="s">
        <v>1236</v>
      </c>
      <c r="G151" s="286" t="s">
        <v>1076</v>
      </c>
      <c r="H151" s="287">
        <v>156</v>
      </c>
      <c r="I151" s="288"/>
      <c r="J151" s="289">
        <f>ROUND(I151*H151,2)</f>
        <v>0</v>
      </c>
      <c r="K151" s="290"/>
      <c r="L151" s="291"/>
      <c r="M151" s="292" t="s">
        <v>1</v>
      </c>
      <c r="N151" s="293" t="s">
        <v>45</v>
      </c>
      <c r="O151" s="91"/>
      <c r="P151" s="246">
        <f>O151*H151</f>
        <v>0</v>
      </c>
      <c r="Q151" s="246">
        <v>0</v>
      </c>
      <c r="R151" s="246">
        <f>Q151*H151</f>
        <v>0</v>
      </c>
      <c r="S151" s="246">
        <v>0</v>
      </c>
      <c r="T151" s="24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48" t="s">
        <v>195</v>
      </c>
      <c r="AT151" s="248" t="s">
        <v>438</v>
      </c>
      <c r="AU151" s="248" t="s">
        <v>87</v>
      </c>
      <c r="AY151" s="17" t="s">
        <v>146</v>
      </c>
      <c r="BE151" s="249">
        <f>IF(N151="základná",J151,0)</f>
        <v>0</v>
      </c>
      <c r="BF151" s="249">
        <f>IF(N151="znížená",J151,0)</f>
        <v>0</v>
      </c>
      <c r="BG151" s="249">
        <f>IF(N151="zákl. prenesená",J151,0)</f>
        <v>0</v>
      </c>
      <c r="BH151" s="249">
        <f>IF(N151="zníž. prenesená",J151,0)</f>
        <v>0</v>
      </c>
      <c r="BI151" s="249">
        <f>IF(N151="nulová",J151,0)</f>
        <v>0</v>
      </c>
      <c r="BJ151" s="17" t="s">
        <v>154</v>
      </c>
      <c r="BK151" s="249">
        <f>ROUND(I151*H151,2)</f>
        <v>0</v>
      </c>
      <c r="BL151" s="17" t="s">
        <v>153</v>
      </c>
      <c r="BM151" s="248" t="s">
        <v>485</v>
      </c>
    </row>
    <row r="152" s="2" customFormat="1" ht="16.5" customHeight="1">
      <c r="A152" s="38"/>
      <c r="B152" s="39"/>
      <c r="C152" s="236" t="s">
        <v>357</v>
      </c>
      <c r="D152" s="236" t="s">
        <v>149</v>
      </c>
      <c r="E152" s="237" t="s">
        <v>1237</v>
      </c>
      <c r="F152" s="238" t="s">
        <v>1238</v>
      </c>
      <c r="G152" s="239" t="s">
        <v>1076</v>
      </c>
      <c r="H152" s="240">
        <v>12</v>
      </c>
      <c r="I152" s="241"/>
      <c r="J152" s="242">
        <f>ROUND(I152*H152,2)</f>
        <v>0</v>
      </c>
      <c r="K152" s="243"/>
      <c r="L152" s="44"/>
      <c r="M152" s="244" t="s">
        <v>1</v>
      </c>
      <c r="N152" s="245" t="s">
        <v>45</v>
      </c>
      <c r="O152" s="91"/>
      <c r="P152" s="246">
        <f>O152*H152</f>
        <v>0</v>
      </c>
      <c r="Q152" s="246">
        <v>0</v>
      </c>
      <c r="R152" s="246">
        <f>Q152*H152</f>
        <v>0</v>
      </c>
      <c r="S152" s="246">
        <v>0</v>
      </c>
      <c r="T152" s="24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48" t="s">
        <v>153</v>
      </c>
      <c r="AT152" s="248" t="s">
        <v>149</v>
      </c>
      <c r="AU152" s="248" t="s">
        <v>87</v>
      </c>
      <c r="AY152" s="17" t="s">
        <v>146</v>
      </c>
      <c r="BE152" s="249">
        <f>IF(N152="základná",J152,0)</f>
        <v>0</v>
      </c>
      <c r="BF152" s="249">
        <f>IF(N152="znížená",J152,0)</f>
        <v>0</v>
      </c>
      <c r="BG152" s="249">
        <f>IF(N152="zákl. prenesená",J152,0)</f>
        <v>0</v>
      </c>
      <c r="BH152" s="249">
        <f>IF(N152="zníž. prenesená",J152,0)</f>
        <v>0</v>
      </c>
      <c r="BI152" s="249">
        <f>IF(N152="nulová",J152,0)</f>
        <v>0</v>
      </c>
      <c r="BJ152" s="17" t="s">
        <v>154</v>
      </c>
      <c r="BK152" s="249">
        <f>ROUND(I152*H152,2)</f>
        <v>0</v>
      </c>
      <c r="BL152" s="17" t="s">
        <v>153</v>
      </c>
      <c r="BM152" s="248" t="s">
        <v>496</v>
      </c>
    </row>
    <row r="153" s="2" customFormat="1" ht="16.5" customHeight="1">
      <c r="A153" s="38"/>
      <c r="B153" s="39"/>
      <c r="C153" s="283" t="s">
        <v>362</v>
      </c>
      <c r="D153" s="283" t="s">
        <v>438</v>
      </c>
      <c r="E153" s="284" t="s">
        <v>1239</v>
      </c>
      <c r="F153" s="285" t="s">
        <v>1240</v>
      </c>
      <c r="G153" s="286" t="s">
        <v>1076</v>
      </c>
      <c r="H153" s="287">
        <v>12</v>
      </c>
      <c r="I153" s="288"/>
      <c r="J153" s="289">
        <f>ROUND(I153*H153,2)</f>
        <v>0</v>
      </c>
      <c r="K153" s="290"/>
      <c r="L153" s="291"/>
      <c r="M153" s="292" t="s">
        <v>1</v>
      </c>
      <c r="N153" s="293" t="s">
        <v>45</v>
      </c>
      <c r="O153" s="91"/>
      <c r="P153" s="246">
        <f>O153*H153</f>
        <v>0</v>
      </c>
      <c r="Q153" s="246">
        <v>0</v>
      </c>
      <c r="R153" s="246">
        <f>Q153*H153</f>
        <v>0</v>
      </c>
      <c r="S153" s="246">
        <v>0</v>
      </c>
      <c r="T153" s="24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48" t="s">
        <v>195</v>
      </c>
      <c r="AT153" s="248" t="s">
        <v>438</v>
      </c>
      <c r="AU153" s="248" t="s">
        <v>87</v>
      </c>
      <c r="AY153" s="17" t="s">
        <v>146</v>
      </c>
      <c r="BE153" s="249">
        <f>IF(N153="základná",J153,0)</f>
        <v>0</v>
      </c>
      <c r="BF153" s="249">
        <f>IF(N153="znížená",J153,0)</f>
        <v>0</v>
      </c>
      <c r="BG153" s="249">
        <f>IF(N153="zákl. prenesená",J153,0)</f>
        <v>0</v>
      </c>
      <c r="BH153" s="249">
        <f>IF(N153="zníž. prenesená",J153,0)</f>
        <v>0</v>
      </c>
      <c r="BI153" s="249">
        <f>IF(N153="nulová",J153,0)</f>
        <v>0</v>
      </c>
      <c r="BJ153" s="17" t="s">
        <v>154</v>
      </c>
      <c r="BK153" s="249">
        <f>ROUND(I153*H153,2)</f>
        <v>0</v>
      </c>
      <c r="BL153" s="17" t="s">
        <v>153</v>
      </c>
      <c r="BM153" s="248" t="s">
        <v>506</v>
      </c>
    </row>
    <row r="154" s="2" customFormat="1" ht="24" customHeight="1">
      <c r="A154" s="38"/>
      <c r="B154" s="39"/>
      <c r="C154" s="236" t="s">
        <v>366</v>
      </c>
      <c r="D154" s="236" t="s">
        <v>149</v>
      </c>
      <c r="E154" s="237" t="s">
        <v>1241</v>
      </c>
      <c r="F154" s="238" t="s">
        <v>1242</v>
      </c>
      <c r="G154" s="239" t="s">
        <v>1076</v>
      </c>
      <c r="H154" s="240">
        <v>100</v>
      </c>
      <c r="I154" s="241"/>
      <c r="J154" s="242">
        <f>ROUND(I154*H154,2)</f>
        <v>0</v>
      </c>
      <c r="K154" s="243"/>
      <c r="L154" s="44"/>
      <c r="M154" s="244" t="s">
        <v>1</v>
      </c>
      <c r="N154" s="245" t="s">
        <v>45</v>
      </c>
      <c r="O154" s="91"/>
      <c r="P154" s="246">
        <f>O154*H154</f>
        <v>0</v>
      </c>
      <c r="Q154" s="246">
        <v>0</v>
      </c>
      <c r="R154" s="246">
        <f>Q154*H154</f>
        <v>0</v>
      </c>
      <c r="S154" s="246">
        <v>0</v>
      </c>
      <c r="T154" s="24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48" t="s">
        <v>153</v>
      </c>
      <c r="AT154" s="248" t="s">
        <v>149</v>
      </c>
      <c r="AU154" s="248" t="s">
        <v>87</v>
      </c>
      <c r="AY154" s="17" t="s">
        <v>146</v>
      </c>
      <c r="BE154" s="249">
        <f>IF(N154="základná",J154,0)</f>
        <v>0</v>
      </c>
      <c r="BF154" s="249">
        <f>IF(N154="znížená",J154,0)</f>
        <v>0</v>
      </c>
      <c r="BG154" s="249">
        <f>IF(N154="zákl. prenesená",J154,0)</f>
        <v>0</v>
      </c>
      <c r="BH154" s="249">
        <f>IF(N154="zníž. prenesená",J154,0)</f>
        <v>0</v>
      </c>
      <c r="BI154" s="249">
        <f>IF(N154="nulová",J154,0)</f>
        <v>0</v>
      </c>
      <c r="BJ154" s="17" t="s">
        <v>154</v>
      </c>
      <c r="BK154" s="249">
        <f>ROUND(I154*H154,2)</f>
        <v>0</v>
      </c>
      <c r="BL154" s="17" t="s">
        <v>153</v>
      </c>
      <c r="BM154" s="248" t="s">
        <v>1135</v>
      </c>
    </row>
    <row r="155" s="2" customFormat="1" ht="24" customHeight="1">
      <c r="A155" s="38"/>
      <c r="B155" s="39"/>
      <c r="C155" s="236" t="s">
        <v>371</v>
      </c>
      <c r="D155" s="236" t="s">
        <v>149</v>
      </c>
      <c r="E155" s="237" t="s">
        <v>1243</v>
      </c>
      <c r="F155" s="238" t="s">
        <v>1244</v>
      </c>
      <c r="G155" s="239" t="s">
        <v>1076</v>
      </c>
      <c r="H155" s="240">
        <v>140</v>
      </c>
      <c r="I155" s="241"/>
      <c r="J155" s="242">
        <f>ROUND(I155*H155,2)</f>
        <v>0</v>
      </c>
      <c r="K155" s="243"/>
      <c r="L155" s="44"/>
      <c r="M155" s="244" t="s">
        <v>1</v>
      </c>
      <c r="N155" s="245" t="s">
        <v>45</v>
      </c>
      <c r="O155" s="91"/>
      <c r="P155" s="246">
        <f>O155*H155</f>
        <v>0</v>
      </c>
      <c r="Q155" s="246">
        <v>0</v>
      </c>
      <c r="R155" s="246">
        <f>Q155*H155</f>
        <v>0</v>
      </c>
      <c r="S155" s="246">
        <v>0</v>
      </c>
      <c r="T155" s="24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48" t="s">
        <v>153</v>
      </c>
      <c r="AT155" s="248" t="s">
        <v>149</v>
      </c>
      <c r="AU155" s="248" t="s">
        <v>87</v>
      </c>
      <c r="AY155" s="17" t="s">
        <v>146</v>
      </c>
      <c r="BE155" s="249">
        <f>IF(N155="základná",J155,0)</f>
        <v>0</v>
      </c>
      <c r="BF155" s="249">
        <f>IF(N155="znížená",J155,0)</f>
        <v>0</v>
      </c>
      <c r="BG155" s="249">
        <f>IF(N155="zákl. prenesená",J155,0)</f>
        <v>0</v>
      </c>
      <c r="BH155" s="249">
        <f>IF(N155="zníž. prenesená",J155,0)</f>
        <v>0</v>
      </c>
      <c r="BI155" s="249">
        <f>IF(N155="nulová",J155,0)</f>
        <v>0</v>
      </c>
      <c r="BJ155" s="17" t="s">
        <v>154</v>
      </c>
      <c r="BK155" s="249">
        <f>ROUND(I155*H155,2)</f>
        <v>0</v>
      </c>
      <c r="BL155" s="17" t="s">
        <v>153</v>
      </c>
      <c r="BM155" s="248" t="s">
        <v>1141</v>
      </c>
    </row>
    <row r="156" s="2" customFormat="1" ht="24" customHeight="1">
      <c r="A156" s="38"/>
      <c r="B156" s="39"/>
      <c r="C156" s="236" t="s">
        <v>375</v>
      </c>
      <c r="D156" s="236" t="s">
        <v>149</v>
      </c>
      <c r="E156" s="237" t="s">
        <v>1245</v>
      </c>
      <c r="F156" s="238" t="s">
        <v>1246</v>
      </c>
      <c r="G156" s="239" t="s">
        <v>1076</v>
      </c>
      <c r="H156" s="240">
        <v>30</v>
      </c>
      <c r="I156" s="241"/>
      <c r="J156" s="242">
        <f>ROUND(I156*H156,2)</f>
        <v>0</v>
      </c>
      <c r="K156" s="243"/>
      <c r="L156" s="44"/>
      <c r="M156" s="244" t="s">
        <v>1</v>
      </c>
      <c r="N156" s="245" t="s">
        <v>45</v>
      </c>
      <c r="O156" s="91"/>
      <c r="P156" s="246">
        <f>O156*H156</f>
        <v>0</v>
      </c>
      <c r="Q156" s="246">
        <v>0</v>
      </c>
      <c r="R156" s="246">
        <f>Q156*H156</f>
        <v>0</v>
      </c>
      <c r="S156" s="246">
        <v>0</v>
      </c>
      <c r="T156" s="24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48" t="s">
        <v>153</v>
      </c>
      <c r="AT156" s="248" t="s">
        <v>149</v>
      </c>
      <c r="AU156" s="248" t="s">
        <v>87</v>
      </c>
      <c r="AY156" s="17" t="s">
        <v>146</v>
      </c>
      <c r="BE156" s="249">
        <f>IF(N156="základná",J156,0)</f>
        <v>0</v>
      </c>
      <c r="BF156" s="249">
        <f>IF(N156="znížená",J156,0)</f>
        <v>0</v>
      </c>
      <c r="BG156" s="249">
        <f>IF(N156="zákl. prenesená",J156,0)</f>
        <v>0</v>
      </c>
      <c r="BH156" s="249">
        <f>IF(N156="zníž. prenesená",J156,0)</f>
        <v>0</v>
      </c>
      <c r="BI156" s="249">
        <f>IF(N156="nulová",J156,0)</f>
        <v>0</v>
      </c>
      <c r="BJ156" s="17" t="s">
        <v>154</v>
      </c>
      <c r="BK156" s="249">
        <f>ROUND(I156*H156,2)</f>
        <v>0</v>
      </c>
      <c r="BL156" s="17" t="s">
        <v>153</v>
      </c>
      <c r="BM156" s="248" t="s">
        <v>1144</v>
      </c>
    </row>
    <row r="157" s="2" customFormat="1" ht="24" customHeight="1">
      <c r="A157" s="38"/>
      <c r="B157" s="39"/>
      <c r="C157" s="236" t="s">
        <v>380</v>
      </c>
      <c r="D157" s="236" t="s">
        <v>149</v>
      </c>
      <c r="E157" s="237" t="s">
        <v>1247</v>
      </c>
      <c r="F157" s="238" t="s">
        <v>1248</v>
      </c>
      <c r="G157" s="239" t="s">
        <v>1076</v>
      </c>
      <c r="H157" s="240">
        <v>37</v>
      </c>
      <c r="I157" s="241"/>
      <c r="J157" s="242">
        <f>ROUND(I157*H157,2)</f>
        <v>0</v>
      </c>
      <c r="K157" s="243"/>
      <c r="L157" s="44"/>
      <c r="M157" s="244" t="s">
        <v>1</v>
      </c>
      <c r="N157" s="245" t="s">
        <v>45</v>
      </c>
      <c r="O157" s="91"/>
      <c r="P157" s="246">
        <f>O157*H157</f>
        <v>0</v>
      </c>
      <c r="Q157" s="246">
        <v>0</v>
      </c>
      <c r="R157" s="246">
        <f>Q157*H157</f>
        <v>0</v>
      </c>
      <c r="S157" s="246">
        <v>0</v>
      </c>
      <c r="T157" s="24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48" t="s">
        <v>153</v>
      </c>
      <c r="AT157" s="248" t="s">
        <v>149</v>
      </c>
      <c r="AU157" s="248" t="s">
        <v>87</v>
      </c>
      <c r="AY157" s="17" t="s">
        <v>146</v>
      </c>
      <c r="BE157" s="249">
        <f>IF(N157="základná",J157,0)</f>
        <v>0</v>
      </c>
      <c r="BF157" s="249">
        <f>IF(N157="znížená",J157,0)</f>
        <v>0</v>
      </c>
      <c r="BG157" s="249">
        <f>IF(N157="zákl. prenesená",J157,0)</f>
        <v>0</v>
      </c>
      <c r="BH157" s="249">
        <f>IF(N157="zníž. prenesená",J157,0)</f>
        <v>0</v>
      </c>
      <c r="BI157" s="249">
        <f>IF(N157="nulová",J157,0)</f>
        <v>0</v>
      </c>
      <c r="BJ157" s="17" t="s">
        <v>154</v>
      </c>
      <c r="BK157" s="249">
        <f>ROUND(I157*H157,2)</f>
        <v>0</v>
      </c>
      <c r="BL157" s="17" t="s">
        <v>153</v>
      </c>
      <c r="BM157" s="248" t="s">
        <v>1147</v>
      </c>
    </row>
    <row r="158" s="2" customFormat="1" ht="24" customHeight="1">
      <c r="A158" s="38"/>
      <c r="B158" s="39"/>
      <c r="C158" s="236" t="s">
        <v>384</v>
      </c>
      <c r="D158" s="236" t="s">
        <v>149</v>
      </c>
      <c r="E158" s="237" t="s">
        <v>1249</v>
      </c>
      <c r="F158" s="238" t="s">
        <v>1250</v>
      </c>
      <c r="G158" s="239" t="s">
        <v>1076</v>
      </c>
      <c r="H158" s="240">
        <v>1</v>
      </c>
      <c r="I158" s="241"/>
      <c r="J158" s="242">
        <f>ROUND(I158*H158,2)</f>
        <v>0</v>
      </c>
      <c r="K158" s="243"/>
      <c r="L158" s="44"/>
      <c r="M158" s="244" t="s">
        <v>1</v>
      </c>
      <c r="N158" s="245" t="s">
        <v>45</v>
      </c>
      <c r="O158" s="91"/>
      <c r="P158" s="246">
        <f>O158*H158</f>
        <v>0</v>
      </c>
      <c r="Q158" s="246">
        <v>0</v>
      </c>
      <c r="R158" s="246">
        <f>Q158*H158</f>
        <v>0</v>
      </c>
      <c r="S158" s="246">
        <v>0</v>
      </c>
      <c r="T158" s="24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48" t="s">
        <v>153</v>
      </c>
      <c r="AT158" s="248" t="s">
        <v>149</v>
      </c>
      <c r="AU158" s="248" t="s">
        <v>87</v>
      </c>
      <c r="AY158" s="17" t="s">
        <v>146</v>
      </c>
      <c r="BE158" s="249">
        <f>IF(N158="základná",J158,0)</f>
        <v>0</v>
      </c>
      <c r="BF158" s="249">
        <f>IF(N158="znížená",J158,0)</f>
        <v>0</v>
      </c>
      <c r="BG158" s="249">
        <f>IF(N158="zákl. prenesená",J158,0)</f>
        <v>0</v>
      </c>
      <c r="BH158" s="249">
        <f>IF(N158="zníž. prenesená",J158,0)</f>
        <v>0</v>
      </c>
      <c r="BI158" s="249">
        <f>IF(N158="nulová",J158,0)</f>
        <v>0</v>
      </c>
      <c r="BJ158" s="17" t="s">
        <v>154</v>
      </c>
      <c r="BK158" s="249">
        <f>ROUND(I158*H158,2)</f>
        <v>0</v>
      </c>
      <c r="BL158" s="17" t="s">
        <v>153</v>
      </c>
      <c r="BM158" s="248" t="s">
        <v>1150</v>
      </c>
    </row>
    <row r="159" s="2" customFormat="1" ht="16.5" customHeight="1">
      <c r="A159" s="38"/>
      <c r="B159" s="39"/>
      <c r="C159" s="236" t="s">
        <v>391</v>
      </c>
      <c r="D159" s="236" t="s">
        <v>149</v>
      </c>
      <c r="E159" s="237" t="s">
        <v>1251</v>
      </c>
      <c r="F159" s="238" t="s">
        <v>1252</v>
      </c>
      <c r="G159" s="239" t="s">
        <v>1134</v>
      </c>
      <c r="H159" s="240">
        <v>40</v>
      </c>
      <c r="I159" s="241"/>
      <c r="J159" s="242">
        <f>ROUND(I159*H159,2)</f>
        <v>0</v>
      </c>
      <c r="K159" s="243"/>
      <c r="L159" s="44"/>
      <c r="M159" s="244" t="s">
        <v>1</v>
      </c>
      <c r="N159" s="245" t="s">
        <v>45</v>
      </c>
      <c r="O159" s="91"/>
      <c r="P159" s="246">
        <f>O159*H159</f>
        <v>0</v>
      </c>
      <c r="Q159" s="246">
        <v>0</v>
      </c>
      <c r="R159" s="246">
        <f>Q159*H159</f>
        <v>0</v>
      </c>
      <c r="S159" s="246">
        <v>0</v>
      </c>
      <c r="T159" s="24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48" t="s">
        <v>153</v>
      </c>
      <c r="AT159" s="248" t="s">
        <v>149</v>
      </c>
      <c r="AU159" s="248" t="s">
        <v>87</v>
      </c>
      <c r="AY159" s="17" t="s">
        <v>146</v>
      </c>
      <c r="BE159" s="249">
        <f>IF(N159="základná",J159,0)</f>
        <v>0</v>
      </c>
      <c r="BF159" s="249">
        <f>IF(N159="znížená",J159,0)</f>
        <v>0</v>
      </c>
      <c r="BG159" s="249">
        <f>IF(N159="zákl. prenesená",J159,0)</f>
        <v>0</v>
      </c>
      <c r="BH159" s="249">
        <f>IF(N159="zníž. prenesená",J159,0)</f>
        <v>0</v>
      </c>
      <c r="BI159" s="249">
        <f>IF(N159="nulová",J159,0)</f>
        <v>0</v>
      </c>
      <c r="BJ159" s="17" t="s">
        <v>154</v>
      </c>
      <c r="BK159" s="249">
        <f>ROUND(I159*H159,2)</f>
        <v>0</v>
      </c>
      <c r="BL159" s="17" t="s">
        <v>153</v>
      </c>
      <c r="BM159" s="248" t="s">
        <v>1153</v>
      </c>
    </row>
    <row r="160" s="2" customFormat="1" ht="24" customHeight="1">
      <c r="A160" s="38"/>
      <c r="B160" s="39"/>
      <c r="C160" s="236" t="s">
        <v>395</v>
      </c>
      <c r="D160" s="236" t="s">
        <v>149</v>
      </c>
      <c r="E160" s="237" t="s">
        <v>1253</v>
      </c>
      <c r="F160" s="238" t="s">
        <v>1254</v>
      </c>
      <c r="G160" s="239" t="s">
        <v>1134</v>
      </c>
      <c r="H160" s="240">
        <v>40</v>
      </c>
      <c r="I160" s="241"/>
      <c r="J160" s="242">
        <f>ROUND(I160*H160,2)</f>
        <v>0</v>
      </c>
      <c r="K160" s="243"/>
      <c r="L160" s="44"/>
      <c r="M160" s="244" t="s">
        <v>1</v>
      </c>
      <c r="N160" s="245" t="s">
        <v>45</v>
      </c>
      <c r="O160" s="91"/>
      <c r="P160" s="246">
        <f>O160*H160</f>
        <v>0</v>
      </c>
      <c r="Q160" s="246">
        <v>0</v>
      </c>
      <c r="R160" s="246">
        <f>Q160*H160</f>
        <v>0</v>
      </c>
      <c r="S160" s="246">
        <v>0</v>
      </c>
      <c r="T160" s="24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48" t="s">
        <v>153</v>
      </c>
      <c r="AT160" s="248" t="s">
        <v>149</v>
      </c>
      <c r="AU160" s="248" t="s">
        <v>87</v>
      </c>
      <c r="AY160" s="17" t="s">
        <v>146</v>
      </c>
      <c r="BE160" s="249">
        <f>IF(N160="základná",J160,0)</f>
        <v>0</v>
      </c>
      <c r="BF160" s="249">
        <f>IF(N160="znížená",J160,0)</f>
        <v>0</v>
      </c>
      <c r="BG160" s="249">
        <f>IF(N160="zákl. prenesená",J160,0)</f>
        <v>0</v>
      </c>
      <c r="BH160" s="249">
        <f>IF(N160="zníž. prenesená",J160,0)</f>
        <v>0</v>
      </c>
      <c r="BI160" s="249">
        <f>IF(N160="nulová",J160,0)</f>
        <v>0</v>
      </c>
      <c r="BJ160" s="17" t="s">
        <v>154</v>
      </c>
      <c r="BK160" s="249">
        <f>ROUND(I160*H160,2)</f>
        <v>0</v>
      </c>
      <c r="BL160" s="17" t="s">
        <v>153</v>
      </c>
      <c r="BM160" s="248" t="s">
        <v>1156</v>
      </c>
    </row>
    <row r="161" s="2" customFormat="1" ht="16.5" customHeight="1">
      <c r="A161" s="38"/>
      <c r="B161" s="39"/>
      <c r="C161" s="236" t="s">
        <v>399</v>
      </c>
      <c r="D161" s="236" t="s">
        <v>149</v>
      </c>
      <c r="E161" s="237" t="s">
        <v>1255</v>
      </c>
      <c r="F161" s="238" t="s">
        <v>1256</v>
      </c>
      <c r="G161" s="239" t="s">
        <v>1134</v>
      </c>
      <c r="H161" s="240">
        <v>40</v>
      </c>
      <c r="I161" s="241"/>
      <c r="J161" s="242">
        <f>ROUND(I161*H161,2)</f>
        <v>0</v>
      </c>
      <c r="K161" s="243"/>
      <c r="L161" s="44"/>
      <c r="M161" s="244" t="s">
        <v>1</v>
      </c>
      <c r="N161" s="245" t="s">
        <v>45</v>
      </c>
      <c r="O161" s="91"/>
      <c r="P161" s="246">
        <f>O161*H161</f>
        <v>0</v>
      </c>
      <c r="Q161" s="246">
        <v>0</v>
      </c>
      <c r="R161" s="246">
        <f>Q161*H161</f>
        <v>0</v>
      </c>
      <c r="S161" s="246">
        <v>0</v>
      </c>
      <c r="T161" s="24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48" t="s">
        <v>153</v>
      </c>
      <c r="AT161" s="248" t="s">
        <v>149</v>
      </c>
      <c r="AU161" s="248" t="s">
        <v>87</v>
      </c>
      <c r="AY161" s="17" t="s">
        <v>146</v>
      </c>
      <c r="BE161" s="249">
        <f>IF(N161="základná",J161,0)</f>
        <v>0</v>
      </c>
      <c r="BF161" s="249">
        <f>IF(N161="znížená",J161,0)</f>
        <v>0</v>
      </c>
      <c r="BG161" s="249">
        <f>IF(N161="zákl. prenesená",J161,0)</f>
        <v>0</v>
      </c>
      <c r="BH161" s="249">
        <f>IF(N161="zníž. prenesená",J161,0)</f>
        <v>0</v>
      </c>
      <c r="BI161" s="249">
        <f>IF(N161="nulová",J161,0)</f>
        <v>0</v>
      </c>
      <c r="BJ161" s="17" t="s">
        <v>154</v>
      </c>
      <c r="BK161" s="249">
        <f>ROUND(I161*H161,2)</f>
        <v>0</v>
      </c>
      <c r="BL161" s="17" t="s">
        <v>153</v>
      </c>
      <c r="BM161" s="248" t="s">
        <v>1159</v>
      </c>
    </row>
    <row r="162" s="2" customFormat="1" ht="16.5" customHeight="1">
      <c r="A162" s="38"/>
      <c r="B162" s="39"/>
      <c r="C162" s="236" t="s">
        <v>403</v>
      </c>
      <c r="D162" s="236" t="s">
        <v>149</v>
      </c>
      <c r="E162" s="237" t="s">
        <v>1257</v>
      </c>
      <c r="F162" s="238" t="s">
        <v>1258</v>
      </c>
      <c r="G162" s="239" t="s">
        <v>1134</v>
      </c>
      <c r="H162" s="240">
        <v>30</v>
      </c>
      <c r="I162" s="241"/>
      <c r="J162" s="242">
        <f>ROUND(I162*H162,2)</f>
        <v>0</v>
      </c>
      <c r="K162" s="243"/>
      <c r="L162" s="44"/>
      <c r="M162" s="244" t="s">
        <v>1</v>
      </c>
      <c r="N162" s="245" t="s">
        <v>45</v>
      </c>
      <c r="O162" s="91"/>
      <c r="P162" s="246">
        <f>O162*H162</f>
        <v>0</v>
      </c>
      <c r="Q162" s="246">
        <v>0</v>
      </c>
      <c r="R162" s="246">
        <f>Q162*H162</f>
        <v>0</v>
      </c>
      <c r="S162" s="246">
        <v>0</v>
      </c>
      <c r="T162" s="24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48" t="s">
        <v>153</v>
      </c>
      <c r="AT162" s="248" t="s">
        <v>149</v>
      </c>
      <c r="AU162" s="248" t="s">
        <v>87</v>
      </c>
      <c r="AY162" s="17" t="s">
        <v>146</v>
      </c>
      <c r="BE162" s="249">
        <f>IF(N162="základná",J162,0)</f>
        <v>0</v>
      </c>
      <c r="BF162" s="249">
        <f>IF(N162="znížená",J162,0)</f>
        <v>0</v>
      </c>
      <c r="BG162" s="249">
        <f>IF(N162="zákl. prenesená",J162,0)</f>
        <v>0</v>
      </c>
      <c r="BH162" s="249">
        <f>IF(N162="zníž. prenesená",J162,0)</f>
        <v>0</v>
      </c>
      <c r="BI162" s="249">
        <f>IF(N162="nulová",J162,0)</f>
        <v>0</v>
      </c>
      <c r="BJ162" s="17" t="s">
        <v>154</v>
      </c>
      <c r="BK162" s="249">
        <f>ROUND(I162*H162,2)</f>
        <v>0</v>
      </c>
      <c r="BL162" s="17" t="s">
        <v>153</v>
      </c>
      <c r="BM162" s="248" t="s">
        <v>1162</v>
      </c>
    </row>
    <row r="163" s="12" customFormat="1" ht="25.92" customHeight="1">
      <c r="A163" s="12"/>
      <c r="B163" s="220"/>
      <c r="C163" s="221"/>
      <c r="D163" s="222" t="s">
        <v>78</v>
      </c>
      <c r="E163" s="223" t="s">
        <v>1136</v>
      </c>
      <c r="F163" s="223" t="s">
        <v>1259</v>
      </c>
      <c r="G163" s="221"/>
      <c r="H163" s="221"/>
      <c r="I163" s="224"/>
      <c r="J163" s="225">
        <f>BK163</f>
        <v>0</v>
      </c>
      <c r="K163" s="221"/>
      <c r="L163" s="226"/>
      <c r="M163" s="227"/>
      <c r="N163" s="228"/>
      <c r="O163" s="228"/>
      <c r="P163" s="229">
        <f>P164+P183</f>
        <v>0</v>
      </c>
      <c r="Q163" s="228"/>
      <c r="R163" s="229">
        <f>R164+R183</f>
        <v>0</v>
      </c>
      <c r="S163" s="228"/>
      <c r="T163" s="230">
        <f>T164+T183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31" t="s">
        <v>87</v>
      </c>
      <c r="AT163" s="232" t="s">
        <v>78</v>
      </c>
      <c r="AU163" s="232" t="s">
        <v>79</v>
      </c>
      <c r="AY163" s="231" t="s">
        <v>146</v>
      </c>
      <c r="BK163" s="233">
        <f>BK164+BK183</f>
        <v>0</v>
      </c>
    </row>
    <row r="164" s="12" customFormat="1" ht="22.8" customHeight="1">
      <c r="A164" s="12"/>
      <c r="B164" s="220"/>
      <c r="C164" s="221"/>
      <c r="D164" s="222" t="s">
        <v>78</v>
      </c>
      <c r="E164" s="234" t="s">
        <v>1260</v>
      </c>
      <c r="F164" s="234" t="s">
        <v>1261</v>
      </c>
      <c r="G164" s="221"/>
      <c r="H164" s="221"/>
      <c r="I164" s="224"/>
      <c r="J164" s="235">
        <f>BK164</f>
        <v>0</v>
      </c>
      <c r="K164" s="221"/>
      <c r="L164" s="226"/>
      <c r="M164" s="227"/>
      <c r="N164" s="228"/>
      <c r="O164" s="228"/>
      <c r="P164" s="229">
        <f>SUM(P165:P182)</f>
        <v>0</v>
      </c>
      <c r="Q164" s="228"/>
      <c r="R164" s="229">
        <f>SUM(R165:R182)</f>
        <v>0</v>
      </c>
      <c r="S164" s="228"/>
      <c r="T164" s="230">
        <f>SUM(T165:T182)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31" t="s">
        <v>87</v>
      </c>
      <c r="AT164" s="232" t="s">
        <v>78</v>
      </c>
      <c r="AU164" s="232" t="s">
        <v>87</v>
      </c>
      <c r="AY164" s="231" t="s">
        <v>146</v>
      </c>
      <c r="BK164" s="233">
        <f>SUM(BK165:BK182)</f>
        <v>0</v>
      </c>
    </row>
    <row r="165" s="2" customFormat="1" ht="16.5" customHeight="1">
      <c r="A165" s="38"/>
      <c r="B165" s="39"/>
      <c r="C165" s="236" t="s">
        <v>407</v>
      </c>
      <c r="D165" s="236" t="s">
        <v>149</v>
      </c>
      <c r="E165" s="237" t="s">
        <v>1262</v>
      </c>
      <c r="F165" s="238" t="s">
        <v>1263</v>
      </c>
      <c r="G165" s="239" t="s">
        <v>1076</v>
      </c>
      <c r="H165" s="240">
        <v>35</v>
      </c>
      <c r="I165" s="241"/>
      <c r="J165" s="242">
        <f>ROUND(I165*H165,2)</f>
        <v>0</v>
      </c>
      <c r="K165" s="243"/>
      <c r="L165" s="44"/>
      <c r="M165" s="244" t="s">
        <v>1</v>
      </c>
      <c r="N165" s="245" t="s">
        <v>45</v>
      </c>
      <c r="O165" s="91"/>
      <c r="P165" s="246">
        <f>O165*H165</f>
        <v>0</v>
      </c>
      <c r="Q165" s="246">
        <v>0</v>
      </c>
      <c r="R165" s="246">
        <f>Q165*H165</f>
        <v>0</v>
      </c>
      <c r="S165" s="246">
        <v>0</v>
      </c>
      <c r="T165" s="24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48" t="s">
        <v>153</v>
      </c>
      <c r="AT165" s="248" t="s">
        <v>149</v>
      </c>
      <c r="AU165" s="248" t="s">
        <v>154</v>
      </c>
      <c r="AY165" s="17" t="s">
        <v>146</v>
      </c>
      <c r="BE165" s="249">
        <f>IF(N165="základná",J165,0)</f>
        <v>0</v>
      </c>
      <c r="BF165" s="249">
        <f>IF(N165="znížená",J165,0)</f>
        <v>0</v>
      </c>
      <c r="BG165" s="249">
        <f>IF(N165="zákl. prenesená",J165,0)</f>
        <v>0</v>
      </c>
      <c r="BH165" s="249">
        <f>IF(N165="zníž. prenesená",J165,0)</f>
        <v>0</v>
      </c>
      <c r="BI165" s="249">
        <f>IF(N165="nulová",J165,0)</f>
        <v>0</v>
      </c>
      <c r="BJ165" s="17" t="s">
        <v>154</v>
      </c>
      <c r="BK165" s="249">
        <f>ROUND(I165*H165,2)</f>
        <v>0</v>
      </c>
      <c r="BL165" s="17" t="s">
        <v>153</v>
      </c>
      <c r="BM165" s="248" t="s">
        <v>1165</v>
      </c>
    </row>
    <row r="166" s="2" customFormat="1" ht="16.5" customHeight="1">
      <c r="A166" s="38"/>
      <c r="B166" s="39"/>
      <c r="C166" s="236" t="s">
        <v>416</v>
      </c>
      <c r="D166" s="236" t="s">
        <v>149</v>
      </c>
      <c r="E166" s="237" t="s">
        <v>1264</v>
      </c>
      <c r="F166" s="238" t="s">
        <v>1265</v>
      </c>
      <c r="G166" s="239" t="s">
        <v>1076</v>
      </c>
      <c r="H166" s="240">
        <v>2</v>
      </c>
      <c r="I166" s="241"/>
      <c r="J166" s="242">
        <f>ROUND(I166*H166,2)</f>
        <v>0</v>
      </c>
      <c r="K166" s="243"/>
      <c r="L166" s="44"/>
      <c r="M166" s="244" t="s">
        <v>1</v>
      </c>
      <c r="N166" s="245" t="s">
        <v>45</v>
      </c>
      <c r="O166" s="91"/>
      <c r="P166" s="246">
        <f>O166*H166</f>
        <v>0</v>
      </c>
      <c r="Q166" s="246">
        <v>0</v>
      </c>
      <c r="R166" s="246">
        <f>Q166*H166</f>
        <v>0</v>
      </c>
      <c r="S166" s="246">
        <v>0</v>
      </c>
      <c r="T166" s="24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48" t="s">
        <v>153</v>
      </c>
      <c r="AT166" s="248" t="s">
        <v>149</v>
      </c>
      <c r="AU166" s="248" t="s">
        <v>154</v>
      </c>
      <c r="AY166" s="17" t="s">
        <v>146</v>
      </c>
      <c r="BE166" s="249">
        <f>IF(N166="základná",J166,0)</f>
        <v>0</v>
      </c>
      <c r="BF166" s="249">
        <f>IF(N166="znížená",J166,0)</f>
        <v>0</v>
      </c>
      <c r="BG166" s="249">
        <f>IF(N166="zákl. prenesená",J166,0)</f>
        <v>0</v>
      </c>
      <c r="BH166" s="249">
        <f>IF(N166="zníž. prenesená",J166,0)</f>
        <v>0</v>
      </c>
      <c r="BI166" s="249">
        <f>IF(N166="nulová",J166,0)</f>
        <v>0</v>
      </c>
      <c r="BJ166" s="17" t="s">
        <v>154</v>
      </c>
      <c r="BK166" s="249">
        <f>ROUND(I166*H166,2)</f>
        <v>0</v>
      </c>
      <c r="BL166" s="17" t="s">
        <v>153</v>
      </c>
      <c r="BM166" s="248" t="s">
        <v>1172</v>
      </c>
    </row>
    <row r="167" s="2" customFormat="1" ht="16.5" customHeight="1">
      <c r="A167" s="38"/>
      <c r="B167" s="39"/>
      <c r="C167" s="236" t="s">
        <v>421</v>
      </c>
      <c r="D167" s="236" t="s">
        <v>149</v>
      </c>
      <c r="E167" s="237" t="s">
        <v>1266</v>
      </c>
      <c r="F167" s="238" t="s">
        <v>1267</v>
      </c>
      <c r="G167" s="239" t="s">
        <v>1076</v>
      </c>
      <c r="H167" s="240">
        <v>35</v>
      </c>
      <c r="I167" s="241"/>
      <c r="J167" s="242">
        <f>ROUND(I167*H167,2)</f>
        <v>0</v>
      </c>
      <c r="K167" s="243"/>
      <c r="L167" s="44"/>
      <c r="M167" s="244" t="s">
        <v>1</v>
      </c>
      <c r="N167" s="245" t="s">
        <v>45</v>
      </c>
      <c r="O167" s="91"/>
      <c r="P167" s="246">
        <f>O167*H167</f>
        <v>0</v>
      </c>
      <c r="Q167" s="246">
        <v>0</v>
      </c>
      <c r="R167" s="246">
        <f>Q167*H167</f>
        <v>0</v>
      </c>
      <c r="S167" s="246">
        <v>0</v>
      </c>
      <c r="T167" s="24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48" t="s">
        <v>153</v>
      </c>
      <c r="AT167" s="248" t="s">
        <v>149</v>
      </c>
      <c r="AU167" s="248" t="s">
        <v>154</v>
      </c>
      <c r="AY167" s="17" t="s">
        <v>146</v>
      </c>
      <c r="BE167" s="249">
        <f>IF(N167="základná",J167,0)</f>
        <v>0</v>
      </c>
      <c r="BF167" s="249">
        <f>IF(N167="znížená",J167,0)</f>
        <v>0</v>
      </c>
      <c r="BG167" s="249">
        <f>IF(N167="zákl. prenesená",J167,0)</f>
        <v>0</v>
      </c>
      <c r="BH167" s="249">
        <f>IF(N167="zníž. prenesená",J167,0)</f>
        <v>0</v>
      </c>
      <c r="BI167" s="249">
        <f>IF(N167="nulová",J167,0)</f>
        <v>0</v>
      </c>
      <c r="BJ167" s="17" t="s">
        <v>154</v>
      </c>
      <c r="BK167" s="249">
        <f>ROUND(I167*H167,2)</f>
        <v>0</v>
      </c>
      <c r="BL167" s="17" t="s">
        <v>153</v>
      </c>
      <c r="BM167" s="248" t="s">
        <v>1268</v>
      </c>
    </row>
    <row r="168" s="2" customFormat="1" ht="16.5" customHeight="1">
      <c r="A168" s="38"/>
      <c r="B168" s="39"/>
      <c r="C168" s="283" t="s">
        <v>425</v>
      </c>
      <c r="D168" s="283" t="s">
        <v>438</v>
      </c>
      <c r="E168" s="284" t="s">
        <v>1269</v>
      </c>
      <c r="F168" s="285" t="s">
        <v>1270</v>
      </c>
      <c r="G168" s="286" t="s">
        <v>1076</v>
      </c>
      <c r="H168" s="287">
        <v>35</v>
      </c>
      <c r="I168" s="288"/>
      <c r="J168" s="289">
        <f>ROUND(I168*H168,2)</f>
        <v>0</v>
      </c>
      <c r="K168" s="290"/>
      <c r="L168" s="291"/>
      <c r="M168" s="292" t="s">
        <v>1</v>
      </c>
      <c r="N168" s="293" t="s">
        <v>45</v>
      </c>
      <c r="O168" s="91"/>
      <c r="P168" s="246">
        <f>O168*H168</f>
        <v>0</v>
      </c>
      <c r="Q168" s="246">
        <v>0</v>
      </c>
      <c r="R168" s="246">
        <f>Q168*H168</f>
        <v>0</v>
      </c>
      <c r="S168" s="246">
        <v>0</v>
      </c>
      <c r="T168" s="247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48" t="s">
        <v>195</v>
      </c>
      <c r="AT168" s="248" t="s">
        <v>438</v>
      </c>
      <c r="AU168" s="248" t="s">
        <v>154</v>
      </c>
      <c r="AY168" s="17" t="s">
        <v>146</v>
      </c>
      <c r="BE168" s="249">
        <f>IF(N168="základná",J168,0)</f>
        <v>0</v>
      </c>
      <c r="BF168" s="249">
        <f>IF(N168="znížená",J168,0)</f>
        <v>0</v>
      </c>
      <c r="BG168" s="249">
        <f>IF(N168="zákl. prenesená",J168,0)</f>
        <v>0</v>
      </c>
      <c r="BH168" s="249">
        <f>IF(N168="zníž. prenesená",J168,0)</f>
        <v>0</v>
      </c>
      <c r="BI168" s="249">
        <f>IF(N168="nulová",J168,0)</f>
        <v>0</v>
      </c>
      <c r="BJ168" s="17" t="s">
        <v>154</v>
      </c>
      <c r="BK168" s="249">
        <f>ROUND(I168*H168,2)</f>
        <v>0</v>
      </c>
      <c r="BL168" s="17" t="s">
        <v>153</v>
      </c>
      <c r="BM168" s="248" t="s">
        <v>1271</v>
      </c>
    </row>
    <row r="169" s="2" customFormat="1" ht="16.5" customHeight="1">
      <c r="A169" s="38"/>
      <c r="B169" s="39"/>
      <c r="C169" s="283" t="s">
        <v>429</v>
      </c>
      <c r="D169" s="283" t="s">
        <v>438</v>
      </c>
      <c r="E169" s="284" t="s">
        <v>1272</v>
      </c>
      <c r="F169" s="285" t="s">
        <v>1273</v>
      </c>
      <c r="G169" s="286" t="s">
        <v>1076</v>
      </c>
      <c r="H169" s="287">
        <v>35</v>
      </c>
      <c r="I169" s="288"/>
      <c r="J169" s="289">
        <f>ROUND(I169*H169,2)</f>
        <v>0</v>
      </c>
      <c r="K169" s="290"/>
      <c r="L169" s="291"/>
      <c r="M169" s="292" t="s">
        <v>1</v>
      </c>
      <c r="N169" s="293" t="s">
        <v>45</v>
      </c>
      <c r="O169" s="91"/>
      <c r="P169" s="246">
        <f>O169*H169</f>
        <v>0</v>
      </c>
      <c r="Q169" s="246">
        <v>0</v>
      </c>
      <c r="R169" s="246">
        <f>Q169*H169</f>
        <v>0</v>
      </c>
      <c r="S169" s="246">
        <v>0</v>
      </c>
      <c r="T169" s="24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48" t="s">
        <v>195</v>
      </c>
      <c r="AT169" s="248" t="s">
        <v>438</v>
      </c>
      <c r="AU169" s="248" t="s">
        <v>154</v>
      </c>
      <c r="AY169" s="17" t="s">
        <v>146</v>
      </c>
      <c r="BE169" s="249">
        <f>IF(N169="základná",J169,0)</f>
        <v>0</v>
      </c>
      <c r="BF169" s="249">
        <f>IF(N169="znížená",J169,0)</f>
        <v>0</v>
      </c>
      <c r="BG169" s="249">
        <f>IF(N169="zákl. prenesená",J169,0)</f>
        <v>0</v>
      </c>
      <c r="BH169" s="249">
        <f>IF(N169="zníž. prenesená",J169,0)</f>
        <v>0</v>
      </c>
      <c r="BI169" s="249">
        <f>IF(N169="nulová",J169,0)</f>
        <v>0</v>
      </c>
      <c r="BJ169" s="17" t="s">
        <v>154</v>
      </c>
      <c r="BK169" s="249">
        <f>ROUND(I169*H169,2)</f>
        <v>0</v>
      </c>
      <c r="BL169" s="17" t="s">
        <v>153</v>
      </c>
      <c r="BM169" s="248" t="s">
        <v>1274</v>
      </c>
    </row>
    <row r="170" s="2" customFormat="1" ht="16.5" customHeight="1">
      <c r="A170" s="38"/>
      <c r="B170" s="39"/>
      <c r="C170" s="236" t="s">
        <v>433</v>
      </c>
      <c r="D170" s="236" t="s">
        <v>149</v>
      </c>
      <c r="E170" s="237" t="s">
        <v>1275</v>
      </c>
      <c r="F170" s="238" t="s">
        <v>1276</v>
      </c>
      <c r="G170" s="239" t="s">
        <v>1076</v>
      </c>
      <c r="H170" s="240">
        <v>2</v>
      </c>
      <c r="I170" s="241"/>
      <c r="J170" s="242">
        <f>ROUND(I170*H170,2)</f>
        <v>0</v>
      </c>
      <c r="K170" s="243"/>
      <c r="L170" s="44"/>
      <c r="M170" s="244" t="s">
        <v>1</v>
      </c>
      <c r="N170" s="245" t="s">
        <v>45</v>
      </c>
      <c r="O170" s="91"/>
      <c r="P170" s="246">
        <f>O170*H170</f>
        <v>0</v>
      </c>
      <c r="Q170" s="246">
        <v>0</v>
      </c>
      <c r="R170" s="246">
        <f>Q170*H170</f>
        <v>0</v>
      </c>
      <c r="S170" s="246">
        <v>0</v>
      </c>
      <c r="T170" s="24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48" t="s">
        <v>153</v>
      </c>
      <c r="AT170" s="248" t="s">
        <v>149</v>
      </c>
      <c r="AU170" s="248" t="s">
        <v>154</v>
      </c>
      <c r="AY170" s="17" t="s">
        <v>146</v>
      </c>
      <c r="BE170" s="249">
        <f>IF(N170="základná",J170,0)</f>
        <v>0</v>
      </c>
      <c r="BF170" s="249">
        <f>IF(N170="znížená",J170,0)</f>
        <v>0</v>
      </c>
      <c r="BG170" s="249">
        <f>IF(N170="zákl. prenesená",J170,0)</f>
        <v>0</v>
      </c>
      <c r="BH170" s="249">
        <f>IF(N170="zníž. prenesená",J170,0)</f>
        <v>0</v>
      </c>
      <c r="BI170" s="249">
        <f>IF(N170="nulová",J170,0)</f>
        <v>0</v>
      </c>
      <c r="BJ170" s="17" t="s">
        <v>154</v>
      </c>
      <c r="BK170" s="249">
        <f>ROUND(I170*H170,2)</f>
        <v>0</v>
      </c>
      <c r="BL170" s="17" t="s">
        <v>153</v>
      </c>
      <c r="BM170" s="248" t="s">
        <v>1277</v>
      </c>
    </row>
    <row r="171" s="2" customFormat="1" ht="16.5" customHeight="1">
      <c r="A171" s="38"/>
      <c r="B171" s="39"/>
      <c r="C171" s="283" t="s">
        <v>437</v>
      </c>
      <c r="D171" s="283" t="s">
        <v>438</v>
      </c>
      <c r="E171" s="284" t="s">
        <v>1278</v>
      </c>
      <c r="F171" s="285" t="s">
        <v>1279</v>
      </c>
      <c r="G171" s="286" t="s">
        <v>1076</v>
      </c>
      <c r="H171" s="287">
        <v>2</v>
      </c>
      <c r="I171" s="288"/>
      <c r="J171" s="289">
        <f>ROUND(I171*H171,2)</f>
        <v>0</v>
      </c>
      <c r="K171" s="290"/>
      <c r="L171" s="291"/>
      <c r="M171" s="292" t="s">
        <v>1</v>
      </c>
      <c r="N171" s="293" t="s">
        <v>45</v>
      </c>
      <c r="O171" s="91"/>
      <c r="P171" s="246">
        <f>O171*H171</f>
        <v>0</v>
      </c>
      <c r="Q171" s="246">
        <v>0</v>
      </c>
      <c r="R171" s="246">
        <f>Q171*H171</f>
        <v>0</v>
      </c>
      <c r="S171" s="246">
        <v>0</v>
      </c>
      <c r="T171" s="247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48" t="s">
        <v>195</v>
      </c>
      <c r="AT171" s="248" t="s">
        <v>438</v>
      </c>
      <c r="AU171" s="248" t="s">
        <v>154</v>
      </c>
      <c r="AY171" s="17" t="s">
        <v>146</v>
      </c>
      <c r="BE171" s="249">
        <f>IF(N171="základná",J171,0)</f>
        <v>0</v>
      </c>
      <c r="BF171" s="249">
        <f>IF(N171="znížená",J171,0)</f>
        <v>0</v>
      </c>
      <c r="BG171" s="249">
        <f>IF(N171="zákl. prenesená",J171,0)</f>
        <v>0</v>
      </c>
      <c r="BH171" s="249">
        <f>IF(N171="zníž. prenesená",J171,0)</f>
        <v>0</v>
      </c>
      <c r="BI171" s="249">
        <f>IF(N171="nulová",J171,0)</f>
        <v>0</v>
      </c>
      <c r="BJ171" s="17" t="s">
        <v>154</v>
      </c>
      <c r="BK171" s="249">
        <f>ROUND(I171*H171,2)</f>
        <v>0</v>
      </c>
      <c r="BL171" s="17" t="s">
        <v>153</v>
      </c>
      <c r="BM171" s="248" t="s">
        <v>1280</v>
      </c>
    </row>
    <row r="172" s="2" customFormat="1" ht="16.5" customHeight="1">
      <c r="A172" s="38"/>
      <c r="B172" s="39"/>
      <c r="C172" s="283" t="s">
        <v>442</v>
      </c>
      <c r="D172" s="283" t="s">
        <v>438</v>
      </c>
      <c r="E172" s="284" t="s">
        <v>1281</v>
      </c>
      <c r="F172" s="285" t="s">
        <v>1282</v>
      </c>
      <c r="G172" s="286" t="s">
        <v>1076</v>
      </c>
      <c r="H172" s="287">
        <v>2</v>
      </c>
      <c r="I172" s="288"/>
      <c r="J172" s="289">
        <f>ROUND(I172*H172,2)</f>
        <v>0</v>
      </c>
      <c r="K172" s="290"/>
      <c r="L172" s="291"/>
      <c r="M172" s="292" t="s">
        <v>1</v>
      </c>
      <c r="N172" s="293" t="s">
        <v>45</v>
      </c>
      <c r="O172" s="91"/>
      <c r="P172" s="246">
        <f>O172*H172</f>
        <v>0</v>
      </c>
      <c r="Q172" s="246">
        <v>0</v>
      </c>
      <c r="R172" s="246">
        <f>Q172*H172</f>
        <v>0</v>
      </c>
      <c r="S172" s="246">
        <v>0</v>
      </c>
      <c r="T172" s="247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48" t="s">
        <v>195</v>
      </c>
      <c r="AT172" s="248" t="s">
        <v>438</v>
      </c>
      <c r="AU172" s="248" t="s">
        <v>154</v>
      </c>
      <c r="AY172" s="17" t="s">
        <v>146</v>
      </c>
      <c r="BE172" s="249">
        <f>IF(N172="základná",J172,0)</f>
        <v>0</v>
      </c>
      <c r="BF172" s="249">
        <f>IF(N172="znížená",J172,0)</f>
        <v>0</v>
      </c>
      <c r="BG172" s="249">
        <f>IF(N172="zákl. prenesená",J172,0)</f>
        <v>0</v>
      </c>
      <c r="BH172" s="249">
        <f>IF(N172="zníž. prenesená",J172,0)</f>
        <v>0</v>
      </c>
      <c r="BI172" s="249">
        <f>IF(N172="nulová",J172,0)</f>
        <v>0</v>
      </c>
      <c r="BJ172" s="17" t="s">
        <v>154</v>
      </c>
      <c r="BK172" s="249">
        <f>ROUND(I172*H172,2)</f>
        <v>0</v>
      </c>
      <c r="BL172" s="17" t="s">
        <v>153</v>
      </c>
      <c r="BM172" s="248" t="s">
        <v>1283</v>
      </c>
    </row>
    <row r="173" s="2" customFormat="1" ht="16.5" customHeight="1">
      <c r="A173" s="38"/>
      <c r="B173" s="39"/>
      <c r="C173" s="236" t="s">
        <v>446</v>
      </c>
      <c r="D173" s="236" t="s">
        <v>149</v>
      </c>
      <c r="E173" s="237" t="s">
        <v>1284</v>
      </c>
      <c r="F173" s="238" t="s">
        <v>1285</v>
      </c>
      <c r="G173" s="239" t="s">
        <v>1076</v>
      </c>
      <c r="H173" s="240">
        <v>4</v>
      </c>
      <c r="I173" s="241"/>
      <c r="J173" s="242">
        <f>ROUND(I173*H173,2)</f>
        <v>0</v>
      </c>
      <c r="K173" s="243"/>
      <c r="L173" s="44"/>
      <c r="M173" s="244" t="s">
        <v>1</v>
      </c>
      <c r="N173" s="245" t="s">
        <v>45</v>
      </c>
      <c r="O173" s="91"/>
      <c r="P173" s="246">
        <f>O173*H173</f>
        <v>0</v>
      </c>
      <c r="Q173" s="246">
        <v>0</v>
      </c>
      <c r="R173" s="246">
        <f>Q173*H173</f>
        <v>0</v>
      </c>
      <c r="S173" s="246">
        <v>0</v>
      </c>
      <c r="T173" s="247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48" t="s">
        <v>153</v>
      </c>
      <c r="AT173" s="248" t="s">
        <v>149</v>
      </c>
      <c r="AU173" s="248" t="s">
        <v>154</v>
      </c>
      <c r="AY173" s="17" t="s">
        <v>146</v>
      </c>
      <c r="BE173" s="249">
        <f>IF(N173="základná",J173,0)</f>
        <v>0</v>
      </c>
      <c r="BF173" s="249">
        <f>IF(N173="znížená",J173,0)</f>
        <v>0</v>
      </c>
      <c r="BG173" s="249">
        <f>IF(N173="zákl. prenesená",J173,0)</f>
        <v>0</v>
      </c>
      <c r="BH173" s="249">
        <f>IF(N173="zníž. prenesená",J173,0)</f>
        <v>0</v>
      </c>
      <c r="BI173" s="249">
        <f>IF(N173="nulová",J173,0)</f>
        <v>0</v>
      </c>
      <c r="BJ173" s="17" t="s">
        <v>154</v>
      </c>
      <c r="BK173" s="249">
        <f>ROUND(I173*H173,2)</f>
        <v>0</v>
      </c>
      <c r="BL173" s="17" t="s">
        <v>153</v>
      </c>
      <c r="BM173" s="248" t="s">
        <v>1286</v>
      </c>
    </row>
    <row r="174" s="2" customFormat="1" ht="24" customHeight="1">
      <c r="A174" s="38"/>
      <c r="B174" s="39"/>
      <c r="C174" s="283" t="s">
        <v>451</v>
      </c>
      <c r="D174" s="283" t="s">
        <v>438</v>
      </c>
      <c r="E174" s="284" t="s">
        <v>1287</v>
      </c>
      <c r="F174" s="285" t="s">
        <v>1288</v>
      </c>
      <c r="G174" s="286" t="s">
        <v>1076</v>
      </c>
      <c r="H174" s="287">
        <v>4</v>
      </c>
      <c r="I174" s="288"/>
      <c r="J174" s="289">
        <f>ROUND(I174*H174,2)</f>
        <v>0</v>
      </c>
      <c r="K174" s="290"/>
      <c r="L174" s="291"/>
      <c r="M174" s="292" t="s">
        <v>1</v>
      </c>
      <c r="N174" s="293" t="s">
        <v>45</v>
      </c>
      <c r="O174" s="91"/>
      <c r="P174" s="246">
        <f>O174*H174</f>
        <v>0</v>
      </c>
      <c r="Q174" s="246">
        <v>0</v>
      </c>
      <c r="R174" s="246">
        <f>Q174*H174</f>
        <v>0</v>
      </c>
      <c r="S174" s="246">
        <v>0</v>
      </c>
      <c r="T174" s="247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48" t="s">
        <v>195</v>
      </c>
      <c r="AT174" s="248" t="s">
        <v>438</v>
      </c>
      <c r="AU174" s="248" t="s">
        <v>154</v>
      </c>
      <c r="AY174" s="17" t="s">
        <v>146</v>
      </c>
      <c r="BE174" s="249">
        <f>IF(N174="základná",J174,0)</f>
        <v>0</v>
      </c>
      <c r="BF174" s="249">
        <f>IF(N174="znížená",J174,0)</f>
        <v>0</v>
      </c>
      <c r="BG174" s="249">
        <f>IF(N174="zákl. prenesená",J174,0)</f>
        <v>0</v>
      </c>
      <c r="BH174" s="249">
        <f>IF(N174="zníž. prenesená",J174,0)</f>
        <v>0</v>
      </c>
      <c r="BI174" s="249">
        <f>IF(N174="nulová",J174,0)</f>
        <v>0</v>
      </c>
      <c r="BJ174" s="17" t="s">
        <v>154</v>
      </c>
      <c r="BK174" s="249">
        <f>ROUND(I174*H174,2)</f>
        <v>0</v>
      </c>
      <c r="BL174" s="17" t="s">
        <v>153</v>
      </c>
      <c r="BM174" s="248" t="s">
        <v>1289</v>
      </c>
    </row>
    <row r="175" s="2" customFormat="1" ht="16.5" customHeight="1">
      <c r="A175" s="38"/>
      <c r="B175" s="39"/>
      <c r="C175" s="236" t="s">
        <v>455</v>
      </c>
      <c r="D175" s="236" t="s">
        <v>149</v>
      </c>
      <c r="E175" s="237" t="s">
        <v>1290</v>
      </c>
      <c r="F175" s="238" t="s">
        <v>1291</v>
      </c>
      <c r="G175" s="239" t="s">
        <v>1076</v>
      </c>
      <c r="H175" s="240">
        <v>12</v>
      </c>
      <c r="I175" s="241"/>
      <c r="J175" s="242">
        <f>ROUND(I175*H175,2)</f>
        <v>0</v>
      </c>
      <c r="K175" s="243"/>
      <c r="L175" s="44"/>
      <c r="M175" s="244" t="s">
        <v>1</v>
      </c>
      <c r="N175" s="245" t="s">
        <v>45</v>
      </c>
      <c r="O175" s="91"/>
      <c r="P175" s="246">
        <f>O175*H175</f>
        <v>0</v>
      </c>
      <c r="Q175" s="246">
        <v>0</v>
      </c>
      <c r="R175" s="246">
        <f>Q175*H175</f>
        <v>0</v>
      </c>
      <c r="S175" s="246">
        <v>0</v>
      </c>
      <c r="T175" s="24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48" t="s">
        <v>153</v>
      </c>
      <c r="AT175" s="248" t="s">
        <v>149</v>
      </c>
      <c r="AU175" s="248" t="s">
        <v>154</v>
      </c>
      <c r="AY175" s="17" t="s">
        <v>146</v>
      </c>
      <c r="BE175" s="249">
        <f>IF(N175="základná",J175,0)</f>
        <v>0</v>
      </c>
      <c r="BF175" s="249">
        <f>IF(N175="znížená",J175,0)</f>
        <v>0</v>
      </c>
      <c r="BG175" s="249">
        <f>IF(N175="zákl. prenesená",J175,0)</f>
        <v>0</v>
      </c>
      <c r="BH175" s="249">
        <f>IF(N175="zníž. prenesená",J175,0)</f>
        <v>0</v>
      </c>
      <c r="BI175" s="249">
        <f>IF(N175="nulová",J175,0)</f>
        <v>0</v>
      </c>
      <c r="BJ175" s="17" t="s">
        <v>154</v>
      </c>
      <c r="BK175" s="249">
        <f>ROUND(I175*H175,2)</f>
        <v>0</v>
      </c>
      <c r="BL175" s="17" t="s">
        <v>153</v>
      </c>
      <c r="BM175" s="248" t="s">
        <v>1292</v>
      </c>
    </row>
    <row r="176" s="2" customFormat="1" ht="36" customHeight="1">
      <c r="A176" s="38"/>
      <c r="B176" s="39"/>
      <c r="C176" s="283" t="s">
        <v>459</v>
      </c>
      <c r="D176" s="283" t="s">
        <v>438</v>
      </c>
      <c r="E176" s="284" t="s">
        <v>1293</v>
      </c>
      <c r="F176" s="285" t="s">
        <v>1294</v>
      </c>
      <c r="G176" s="286" t="s">
        <v>1076</v>
      </c>
      <c r="H176" s="287">
        <v>12</v>
      </c>
      <c r="I176" s="288"/>
      <c r="J176" s="289">
        <f>ROUND(I176*H176,2)</f>
        <v>0</v>
      </c>
      <c r="K176" s="290"/>
      <c r="L176" s="291"/>
      <c r="M176" s="292" t="s">
        <v>1</v>
      </c>
      <c r="N176" s="293" t="s">
        <v>45</v>
      </c>
      <c r="O176" s="91"/>
      <c r="P176" s="246">
        <f>O176*H176</f>
        <v>0</v>
      </c>
      <c r="Q176" s="246">
        <v>0</v>
      </c>
      <c r="R176" s="246">
        <f>Q176*H176</f>
        <v>0</v>
      </c>
      <c r="S176" s="246">
        <v>0</v>
      </c>
      <c r="T176" s="247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48" t="s">
        <v>195</v>
      </c>
      <c r="AT176" s="248" t="s">
        <v>438</v>
      </c>
      <c r="AU176" s="248" t="s">
        <v>154</v>
      </c>
      <c r="AY176" s="17" t="s">
        <v>146</v>
      </c>
      <c r="BE176" s="249">
        <f>IF(N176="základná",J176,0)</f>
        <v>0</v>
      </c>
      <c r="BF176" s="249">
        <f>IF(N176="znížená",J176,0)</f>
        <v>0</v>
      </c>
      <c r="BG176" s="249">
        <f>IF(N176="zákl. prenesená",J176,0)</f>
        <v>0</v>
      </c>
      <c r="BH176" s="249">
        <f>IF(N176="zníž. prenesená",J176,0)</f>
        <v>0</v>
      </c>
      <c r="BI176" s="249">
        <f>IF(N176="nulová",J176,0)</f>
        <v>0</v>
      </c>
      <c r="BJ176" s="17" t="s">
        <v>154</v>
      </c>
      <c r="BK176" s="249">
        <f>ROUND(I176*H176,2)</f>
        <v>0</v>
      </c>
      <c r="BL176" s="17" t="s">
        <v>153</v>
      </c>
      <c r="BM176" s="248" t="s">
        <v>1295</v>
      </c>
    </row>
    <row r="177" s="2" customFormat="1" ht="16.5" customHeight="1">
      <c r="A177" s="38"/>
      <c r="B177" s="39"/>
      <c r="C177" s="236" t="s">
        <v>463</v>
      </c>
      <c r="D177" s="236" t="s">
        <v>149</v>
      </c>
      <c r="E177" s="237" t="s">
        <v>1296</v>
      </c>
      <c r="F177" s="238" t="s">
        <v>1297</v>
      </c>
      <c r="G177" s="239" t="s">
        <v>1076</v>
      </c>
      <c r="H177" s="240">
        <v>12</v>
      </c>
      <c r="I177" s="241"/>
      <c r="J177" s="242">
        <f>ROUND(I177*H177,2)</f>
        <v>0</v>
      </c>
      <c r="K177" s="243"/>
      <c r="L177" s="44"/>
      <c r="M177" s="244" t="s">
        <v>1</v>
      </c>
      <c r="N177" s="245" t="s">
        <v>45</v>
      </c>
      <c r="O177" s="91"/>
      <c r="P177" s="246">
        <f>O177*H177</f>
        <v>0</v>
      </c>
      <c r="Q177" s="246">
        <v>0</v>
      </c>
      <c r="R177" s="246">
        <f>Q177*H177</f>
        <v>0</v>
      </c>
      <c r="S177" s="246">
        <v>0</v>
      </c>
      <c r="T177" s="247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48" t="s">
        <v>153</v>
      </c>
      <c r="AT177" s="248" t="s">
        <v>149</v>
      </c>
      <c r="AU177" s="248" t="s">
        <v>154</v>
      </c>
      <c r="AY177" s="17" t="s">
        <v>146</v>
      </c>
      <c r="BE177" s="249">
        <f>IF(N177="základná",J177,0)</f>
        <v>0</v>
      </c>
      <c r="BF177" s="249">
        <f>IF(N177="znížená",J177,0)</f>
        <v>0</v>
      </c>
      <c r="BG177" s="249">
        <f>IF(N177="zákl. prenesená",J177,0)</f>
        <v>0</v>
      </c>
      <c r="BH177" s="249">
        <f>IF(N177="zníž. prenesená",J177,0)</f>
        <v>0</v>
      </c>
      <c r="BI177" s="249">
        <f>IF(N177="nulová",J177,0)</f>
        <v>0</v>
      </c>
      <c r="BJ177" s="17" t="s">
        <v>154</v>
      </c>
      <c r="BK177" s="249">
        <f>ROUND(I177*H177,2)</f>
        <v>0</v>
      </c>
      <c r="BL177" s="17" t="s">
        <v>153</v>
      </c>
      <c r="BM177" s="248" t="s">
        <v>1298</v>
      </c>
    </row>
    <row r="178" s="2" customFormat="1" ht="36" customHeight="1">
      <c r="A178" s="38"/>
      <c r="B178" s="39"/>
      <c r="C178" s="283" t="s">
        <v>467</v>
      </c>
      <c r="D178" s="283" t="s">
        <v>438</v>
      </c>
      <c r="E178" s="284" t="s">
        <v>1299</v>
      </c>
      <c r="F178" s="285" t="s">
        <v>1300</v>
      </c>
      <c r="G178" s="286" t="s">
        <v>1076</v>
      </c>
      <c r="H178" s="287">
        <v>12</v>
      </c>
      <c r="I178" s="288"/>
      <c r="J178" s="289">
        <f>ROUND(I178*H178,2)</f>
        <v>0</v>
      </c>
      <c r="K178" s="290"/>
      <c r="L178" s="291"/>
      <c r="M178" s="292" t="s">
        <v>1</v>
      </c>
      <c r="N178" s="293" t="s">
        <v>45</v>
      </c>
      <c r="O178" s="91"/>
      <c r="P178" s="246">
        <f>O178*H178</f>
        <v>0</v>
      </c>
      <c r="Q178" s="246">
        <v>0</v>
      </c>
      <c r="R178" s="246">
        <f>Q178*H178</f>
        <v>0</v>
      </c>
      <c r="S178" s="246">
        <v>0</v>
      </c>
      <c r="T178" s="247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48" t="s">
        <v>195</v>
      </c>
      <c r="AT178" s="248" t="s">
        <v>438</v>
      </c>
      <c r="AU178" s="248" t="s">
        <v>154</v>
      </c>
      <c r="AY178" s="17" t="s">
        <v>146</v>
      </c>
      <c r="BE178" s="249">
        <f>IF(N178="základná",J178,0)</f>
        <v>0</v>
      </c>
      <c r="BF178" s="249">
        <f>IF(N178="znížená",J178,0)</f>
        <v>0</v>
      </c>
      <c r="BG178" s="249">
        <f>IF(N178="zákl. prenesená",J178,0)</f>
        <v>0</v>
      </c>
      <c r="BH178" s="249">
        <f>IF(N178="zníž. prenesená",J178,0)</f>
        <v>0</v>
      </c>
      <c r="BI178" s="249">
        <f>IF(N178="nulová",J178,0)</f>
        <v>0</v>
      </c>
      <c r="BJ178" s="17" t="s">
        <v>154</v>
      </c>
      <c r="BK178" s="249">
        <f>ROUND(I178*H178,2)</f>
        <v>0</v>
      </c>
      <c r="BL178" s="17" t="s">
        <v>153</v>
      </c>
      <c r="BM178" s="248" t="s">
        <v>1301</v>
      </c>
    </row>
    <row r="179" s="2" customFormat="1" ht="16.5" customHeight="1">
      <c r="A179" s="38"/>
      <c r="B179" s="39"/>
      <c r="C179" s="236" t="s">
        <v>471</v>
      </c>
      <c r="D179" s="236" t="s">
        <v>149</v>
      </c>
      <c r="E179" s="237" t="s">
        <v>1302</v>
      </c>
      <c r="F179" s="238" t="s">
        <v>1303</v>
      </c>
      <c r="G179" s="239" t="s">
        <v>1076</v>
      </c>
      <c r="H179" s="240">
        <v>90</v>
      </c>
      <c r="I179" s="241"/>
      <c r="J179" s="242">
        <f>ROUND(I179*H179,2)</f>
        <v>0</v>
      </c>
      <c r="K179" s="243"/>
      <c r="L179" s="44"/>
      <c r="M179" s="244" t="s">
        <v>1</v>
      </c>
      <c r="N179" s="245" t="s">
        <v>45</v>
      </c>
      <c r="O179" s="91"/>
      <c r="P179" s="246">
        <f>O179*H179</f>
        <v>0</v>
      </c>
      <c r="Q179" s="246">
        <v>0</v>
      </c>
      <c r="R179" s="246">
        <f>Q179*H179</f>
        <v>0</v>
      </c>
      <c r="S179" s="246">
        <v>0</v>
      </c>
      <c r="T179" s="247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48" t="s">
        <v>153</v>
      </c>
      <c r="AT179" s="248" t="s">
        <v>149</v>
      </c>
      <c r="AU179" s="248" t="s">
        <v>154</v>
      </c>
      <c r="AY179" s="17" t="s">
        <v>146</v>
      </c>
      <c r="BE179" s="249">
        <f>IF(N179="základná",J179,0)</f>
        <v>0</v>
      </c>
      <c r="BF179" s="249">
        <f>IF(N179="znížená",J179,0)</f>
        <v>0</v>
      </c>
      <c r="BG179" s="249">
        <f>IF(N179="zákl. prenesená",J179,0)</f>
        <v>0</v>
      </c>
      <c r="BH179" s="249">
        <f>IF(N179="zníž. prenesená",J179,0)</f>
        <v>0</v>
      </c>
      <c r="BI179" s="249">
        <f>IF(N179="nulová",J179,0)</f>
        <v>0</v>
      </c>
      <c r="BJ179" s="17" t="s">
        <v>154</v>
      </c>
      <c r="BK179" s="249">
        <f>ROUND(I179*H179,2)</f>
        <v>0</v>
      </c>
      <c r="BL179" s="17" t="s">
        <v>153</v>
      </c>
      <c r="BM179" s="248" t="s">
        <v>1304</v>
      </c>
    </row>
    <row r="180" s="2" customFormat="1" ht="16.5" customHeight="1">
      <c r="A180" s="38"/>
      <c r="B180" s="39"/>
      <c r="C180" s="283" t="s">
        <v>473</v>
      </c>
      <c r="D180" s="283" t="s">
        <v>438</v>
      </c>
      <c r="E180" s="284" t="s">
        <v>1305</v>
      </c>
      <c r="F180" s="285" t="s">
        <v>1306</v>
      </c>
      <c r="G180" s="286" t="s">
        <v>1076</v>
      </c>
      <c r="H180" s="287">
        <v>90</v>
      </c>
      <c r="I180" s="288"/>
      <c r="J180" s="289">
        <f>ROUND(I180*H180,2)</f>
        <v>0</v>
      </c>
      <c r="K180" s="290"/>
      <c r="L180" s="291"/>
      <c r="M180" s="292" t="s">
        <v>1</v>
      </c>
      <c r="N180" s="293" t="s">
        <v>45</v>
      </c>
      <c r="O180" s="91"/>
      <c r="P180" s="246">
        <f>O180*H180</f>
        <v>0</v>
      </c>
      <c r="Q180" s="246">
        <v>0</v>
      </c>
      <c r="R180" s="246">
        <f>Q180*H180</f>
        <v>0</v>
      </c>
      <c r="S180" s="246">
        <v>0</v>
      </c>
      <c r="T180" s="247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48" t="s">
        <v>195</v>
      </c>
      <c r="AT180" s="248" t="s">
        <v>438</v>
      </c>
      <c r="AU180" s="248" t="s">
        <v>154</v>
      </c>
      <c r="AY180" s="17" t="s">
        <v>146</v>
      </c>
      <c r="BE180" s="249">
        <f>IF(N180="základná",J180,0)</f>
        <v>0</v>
      </c>
      <c r="BF180" s="249">
        <f>IF(N180="znížená",J180,0)</f>
        <v>0</v>
      </c>
      <c r="BG180" s="249">
        <f>IF(N180="zákl. prenesená",J180,0)</f>
        <v>0</v>
      </c>
      <c r="BH180" s="249">
        <f>IF(N180="zníž. prenesená",J180,0)</f>
        <v>0</v>
      </c>
      <c r="BI180" s="249">
        <f>IF(N180="nulová",J180,0)</f>
        <v>0</v>
      </c>
      <c r="BJ180" s="17" t="s">
        <v>154</v>
      </c>
      <c r="BK180" s="249">
        <f>ROUND(I180*H180,2)</f>
        <v>0</v>
      </c>
      <c r="BL180" s="17" t="s">
        <v>153</v>
      </c>
      <c r="BM180" s="248" t="s">
        <v>1307</v>
      </c>
    </row>
    <row r="181" s="2" customFormat="1" ht="24" customHeight="1">
      <c r="A181" s="38"/>
      <c r="B181" s="39"/>
      <c r="C181" s="236" t="s">
        <v>477</v>
      </c>
      <c r="D181" s="236" t="s">
        <v>149</v>
      </c>
      <c r="E181" s="237" t="s">
        <v>1308</v>
      </c>
      <c r="F181" s="238" t="s">
        <v>1309</v>
      </c>
      <c r="G181" s="239" t="s">
        <v>1076</v>
      </c>
      <c r="H181" s="240">
        <v>37</v>
      </c>
      <c r="I181" s="241"/>
      <c r="J181" s="242">
        <f>ROUND(I181*H181,2)</f>
        <v>0</v>
      </c>
      <c r="K181" s="243"/>
      <c r="L181" s="44"/>
      <c r="M181" s="244" t="s">
        <v>1</v>
      </c>
      <c r="N181" s="245" t="s">
        <v>45</v>
      </c>
      <c r="O181" s="91"/>
      <c r="P181" s="246">
        <f>O181*H181</f>
        <v>0</v>
      </c>
      <c r="Q181" s="246">
        <v>0</v>
      </c>
      <c r="R181" s="246">
        <f>Q181*H181</f>
        <v>0</v>
      </c>
      <c r="S181" s="246">
        <v>0</v>
      </c>
      <c r="T181" s="24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48" t="s">
        <v>153</v>
      </c>
      <c r="AT181" s="248" t="s">
        <v>149</v>
      </c>
      <c r="AU181" s="248" t="s">
        <v>154</v>
      </c>
      <c r="AY181" s="17" t="s">
        <v>146</v>
      </c>
      <c r="BE181" s="249">
        <f>IF(N181="základná",J181,0)</f>
        <v>0</v>
      </c>
      <c r="BF181" s="249">
        <f>IF(N181="znížená",J181,0)</f>
        <v>0</v>
      </c>
      <c r="BG181" s="249">
        <f>IF(N181="zákl. prenesená",J181,0)</f>
        <v>0</v>
      </c>
      <c r="BH181" s="249">
        <f>IF(N181="zníž. prenesená",J181,0)</f>
        <v>0</v>
      </c>
      <c r="BI181" s="249">
        <f>IF(N181="nulová",J181,0)</f>
        <v>0</v>
      </c>
      <c r="BJ181" s="17" t="s">
        <v>154</v>
      </c>
      <c r="BK181" s="249">
        <f>ROUND(I181*H181,2)</f>
        <v>0</v>
      </c>
      <c r="BL181" s="17" t="s">
        <v>153</v>
      </c>
      <c r="BM181" s="248" t="s">
        <v>1310</v>
      </c>
    </row>
    <row r="182" s="2" customFormat="1" ht="16.5" customHeight="1">
      <c r="A182" s="38"/>
      <c r="B182" s="39"/>
      <c r="C182" s="283" t="s">
        <v>481</v>
      </c>
      <c r="D182" s="283" t="s">
        <v>438</v>
      </c>
      <c r="E182" s="284" t="s">
        <v>1311</v>
      </c>
      <c r="F182" s="285" t="s">
        <v>1312</v>
      </c>
      <c r="G182" s="286" t="s">
        <v>1076</v>
      </c>
      <c r="H182" s="287">
        <v>37</v>
      </c>
      <c r="I182" s="288"/>
      <c r="J182" s="289">
        <f>ROUND(I182*H182,2)</f>
        <v>0</v>
      </c>
      <c r="K182" s="290"/>
      <c r="L182" s="291"/>
      <c r="M182" s="292" t="s">
        <v>1</v>
      </c>
      <c r="N182" s="293" t="s">
        <v>45</v>
      </c>
      <c r="O182" s="91"/>
      <c r="P182" s="246">
        <f>O182*H182</f>
        <v>0</v>
      </c>
      <c r="Q182" s="246">
        <v>0</v>
      </c>
      <c r="R182" s="246">
        <f>Q182*H182</f>
        <v>0</v>
      </c>
      <c r="S182" s="246">
        <v>0</v>
      </c>
      <c r="T182" s="247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48" t="s">
        <v>195</v>
      </c>
      <c r="AT182" s="248" t="s">
        <v>438</v>
      </c>
      <c r="AU182" s="248" t="s">
        <v>154</v>
      </c>
      <c r="AY182" s="17" t="s">
        <v>146</v>
      </c>
      <c r="BE182" s="249">
        <f>IF(N182="základná",J182,0)</f>
        <v>0</v>
      </c>
      <c r="BF182" s="249">
        <f>IF(N182="znížená",J182,0)</f>
        <v>0</v>
      </c>
      <c r="BG182" s="249">
        <f>IF(N182="zákl. prenesená",J182,0)</f>
        <v>0</v>
      </c>
      <c r="BH182" s="249">
        <f>IF(N182="zníž. prenesená",J182,0)</f>
        <v>0</v>
      </c>
      <c r="BI182" s="249">
        <f>IF(N182="nulová",J182,0)</f>
        <v>0</v>
      </c>
      <c r="BJ182" s="17" t="s">
        <v>154</v>
      </c>
      <c r="BK182" s="249">
        <f>ROUND(I182*H182,2)</f>
        <v>0</v>
      </c>
      <c r="BL182" s="17" t="s">
        <v>153</v>
      </c>
      <c r="BM182" s="248" t="s">
        <v>1313</v>
      </c>
    </row>
    <row r="183" s="12" customFormat="1" ht="22.8" customHeight="1">
      <c r="A183" s="12"/>
      <c r="B183" s="220"/>
      <c r="C183" s="221"/>
      <c r="D183" s="222" t="s">
        <v>78</v>
      </c>
      <c r="E183" s="234" t="s">
        <v>1166</v>
      </c>
      <c r="F183" s="234" t="s">
        <v>1314</v>
      </c>
      <c r="G183" s="221"/>
      <c r="H183" s="221"/>
      <c r="I183" s="224"/>
      <c r="J183" s="235">
        <f>BK183</f>
        <v>0</v>
      </c>
      <c r="K183" s="221"/>
      <c r="L183" s="226"/>
      <c r="M183" s="302"/>
      <c r="N183" s="303"/>
      <c r="O183" s="303"/>
      <c r="P183" s="304">
        <v>0</v>
      </c>
      <c r="Q183" s="303"/>
      <c r="R183" s="304">
        <v>0</v>
      </c>
      <c r="S183" s="303"/>
      <c r="T183" s="305"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31" t="s">
        <v>87</v>
      </c>
      <c r="AT183" s="232" t="s">
        <v>78</v>
      </c>
      <c r="AU183" s="232" t="s">
        <v>87</v>
      </c>
      <c r="AY183" s="231" t="s">
        <v>146</v>
      </c>
      <c r="BK183" s="233">
        <v>0</v>
      </c>
    </row>
    <row r="184" s="2" customFormat="1" ht="6.96" customHeight="1">
      <c r="A184" s="38"/>
      <c r="B184" s="66"/>
      <c r="C184" s="67"/>
      <c r="D184" s="67"/>
      <c r="E184" s="67"/>
      <c r="F184" s="67"/>
      <c r="G184" s="67"/>
      <c r="H184" s="67"/>
      <c r="I184" s="183"/>
      <c r="J184" s="67"/>
      <c r="K184" s="67"/>
      <c r="L184" s="44"/>
      <c r="M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</row>
  </sheetData>
  <sheetProtection sheet="1" autoFilter="0" formatColumns="0" formatRows="0" objects="1" scenarios="1" spinCount="100000" saltValue="ZLiOP/MSBzfvbkZUH+wBSMfmzvl+fEkx5jY08gX6lniSYrqglnYh7vCeLoV9nP1RmpvAFh5A61GDElvV4pYDyg==" hashValue="DrXn0klaatOgUnv+zDt1vpFMVfzs/nEPPGjyYkkrI9JfiGEvfsYfdm4bnEN9qA6Mi1rkSyP74F8pucjjz+1Iyw==" algorithmName="SHA-512" password="CC35"/>
  <autoFilter ref="C119:K183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36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109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79</v>
      </c>
    </row>
    <row r="4" s="1" customFormat="1" ht="24.96" customHeight="1">
      <c r="B4" s="20"/>
      <c r="D4" s="140" t="s">
        <v>116</v>
      </c>
      <c r="I4" s="136"/>
      <c r="L4" s="20"/>
      <c r="M4" s="141" t="s">
        <v>9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15</v>
      </c>
      <c r="I6" s="136"/>
      <c r="L6" s="20"/>
    </row>
    <row r="7" s="1" customFormat="1" ht="16.5" customHeight="1">
      <c r="B7" s="20"/>
      <c r="E7" s="143" t="str">
        <f>'Rekapitulácia stavby'!K6</f>
        <v>Obnova bytového domu na ulici Stromová č. 20-22, 040 01 Košice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117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1315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17</v>
      </c>
      <c r="E11" s="38"/>
      <c r="F11" s="146" t="s">
        <v>1</v>
      </c>
      <c r="G11" s="38"/>
      <c r="H11" s="38"/>
      <c r="I11" s="147" t="s">
        <v>18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19</v>
      </c>
      <c r="E12" s="38"/>
      <c r="F12" s="146" t="s">
        <v>25</v>
      </c>
      <c r="G12" s="38"/>
      <c r="H12" s="38"/>
      <c r="I12" s="147" t="s">
        <v>21</v>
      </c>
      <c r="J12" s="148" t="str">
        <f>'Rekapitulácia stavby'!AN8</f>
        <v>13.4.2019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23</v>
      </c>
      <c r="E14" s="38"/>
      <c r="F14" s="38"/>
      <c r="G14" s="38"/>
      <c r="H14" s="38"/>
      <c r="I14" s="147" t="s">
        <v>24</v>
      </c>
      <c r="J14" s="146" t="str">
        <f>IF('Rekapitulácia stavby'!AN10="","",'Rekapitulácia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tr">
        <f>IF('Rekapitulácia stavby'!E11="","",'Rekapitulácia stavby'!E11)</f>
        <v xml:space="preserve"> </v>
      </c>
      <c r="F15" s="38"/>
      <c r="G15" s="38"/>
      <c r="H15" s="38"/>
      <c r="I15" s="147" t="s">
        <v>26</v>
      </c>
      <c r="J15" s="146" t="str">
        <f>IF('Rekapitulácia stavby'!AN11="","",'Rekapitulácia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27</v>
      </c>
      <c r="E17" s="38"/>
      <c r="F17" s="38"/>
      <c r="G17" s="38"/>
      <c r="H17" s="38"/>
      <c r="I17" s="147" t="s">
        <v>24</v>
      </c>
      <c r="J17" s="33" t="str">
        <f>'Rekapitulácia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6"/>
      <c r="G18" s="146"/>
      <c r="H18" s="146"/>
      <c r="I18" s="147" t="s">
        <v>26</v>
      </c>
      <c r="J18" s="33" t="str">
        <f>'Rekapitulácia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29</v>
      </c>
      <c r="E20" s="38"/>
      <c r="F20" s="38"/>
      <c r="G20" s="38"/>
      <c r="H20" s="38"/>
      <c r="I20" s="147" t="s">
        <v>24</v>
      </c>
      <c r="J20" s="146" t="str">
        <f>IF('Rekapitulácia stavby'!AN16="","",'Rekapitulácia stavby'!AN16)</f>
        <v>50452894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tr">
        <f>IF('Rekapitulácia stavby'!E17="","",'Rekapitulácia stavby'!E17)</f>
        <v>Ing. Jaroslav Vojtuš, CSc., projekt4you plus, s.r.</v>
      </c>
      <c r="F21" s="38"/>
      <c r="G21" s="38"/>
      <c r="H21" s="38"/>
      <c r="I21" s="147" t="s">
        <v>26</v>
      </c>
      <c r="J21" s="146" t="str">
        <f>IF('Rekapitulácia stavby'!AN17="","",'Rekapitulácia stavby'!AN17)</f>
        <v>2120328760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34</v>
      </c>
      <c r="E23" s="38"/>
      <c r="F23" s="38"/>
      <c r="G23" s="38"/>
      <c r="H23" s="38"/>
      <c r="I23" s="147" t="s">
        <v>24</v>
      </c>
      <c r="J23" s="146" t="str">
        <f>IF('Rekapitulácia stavby'!AN19="","",'Rekapitulácia stavby'!AN19)</f>
        <v>47 894 431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IF('Rekapitulácia stavby'!E20="","",'Rekapitulácia stavby'!E20)</f>
        <v>Ing. Branislav VÁRKOLY, EaCP s.r.o.</v>
      </c>
      <c r="F24" s="38"/>
      <c r="G24" s="38"/>
      <c r="H24" s="38"/>
      <c r="I24" s="147" t="s">
        <v>26</v>
      </c>
      <c r="J24" s="146" t="str">
        <f>IF('Rekapitulácia stavby'!AN20="","",'Rekapitulácia stavby'!AN20)</f>
        <v>2024134937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38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39</v>
      </c>
      <c r="E30" s="38"/>
      <c r="F30" s="38"/>
      <c r="G30" s="38"/>
      <c r="H30" s="38"/>
      <c r="I30" s="144"/>
      <c r="J30" s="157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41</v>
      </c>
      <c r="G32" s="38"/>
      <c r="H32" s="38"/>
      <c r="I32" s="159" t="s">
        <v>40</v>
      </c>
      <c r="J32" s="158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43</v>
      </c>
      <c r="E33" s="142" t="s">
        <v>44</v>
      </c>
      <c r="F33" s="161">
        <f>ROUND((SUM(BE121:BE176)),  2)</f>
        <v>0</v>
      </c>
      <c r="G33" s="38"/>
      <c r="H33" s="38"/>
      <c r="I33" s="162">
        <v>0.20000000000000001</v>
      </c>
      <c r="J33" s="161">
        <f>ROUND(((SUM(BE121:BE176))*I33),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45</v>
      </c>
      <c r="F34" s="161">
        <f>ROUND((SUM(BF121:BF176)),  2)</f>
        <v>0</v>
      </c>
      <c r="G34" s="38"/>
      <c r="H34" s="38"/>
      <c r="I34" s="162">
        <v>0.20000000000000001</v>
      </c>
      <c r="J34" s="161">
        <f>ROUND(((SUM(BF121:BF176))*I34),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46</v>
      </c>
      <c r="F35" s="161">
        <f>ROUND((SUM(BG121:BG176)),  2)</f>
        <v>0</v>
      </c>
      <c r="G35" s="38"/>
      <c r="H35" s="38"/>
      <c r="I35" s="162">
        <v>0.20000000000000001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47</v>
      </c>
      <c r="F36" s="161">
        <f>ROUND((SUM(BH121:BH176)),  2)</f>
        <v>0</v>
      </c>
      <c r="G36" s="38"/>
      <c r="H36" s="38"/>
      <c r="I36" s="162">
        <v>0.20000000000000001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48</v>
      </c>
      <c r="F37" s="161">
        <f>ROUND((SUM(BI121:BI176)),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49</v>
      </c>
      <c r="E39" s="165"/>
      <c r="F39" s="165"/>
      <c r="G39" s="166" t="s">
        <v>50</v>
      </c>
      <c r="H39" s="167" t="s">
        <v>51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52</v>
      </c>
      <c r="E50" s="172"/>
      <c r="F50" s="172"/>
      <c r="G50" s="171" t="s">
        <v>53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54</v>
      </c>
      <c r="E61" s="175"/>
      <c r="F61" s="176" t="s">
        <v>55</v>
      </c>
      <c r="G61" s="174" t="s">
        <v>54</v>
      </c>
      <c r="H61" s="175"/>
      <c r="I61" s="177"/>
      <c r="J61" s="178" t="s">
        <v>55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56</v>
      </c>
      <c r="E65" s="179"/>
      <c r="F65" s="179"/>
      <c r="G65" s="171" t="s">
        <v>57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54</v>
      </c>
      <c r="E76" s="175"/>
      <c r="F76" s="176" t="s">
        <v>55</v>
      </c>
      <c r="G76" s="174" t="s">
        <v>54</v>
      </c>
      <c r="H76" s="175"/>
      <c r="I76" s="177"/>
      <c r="J76" s="178" t="s">
        <v>55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119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Obnova bytového domu na ulici Stromová č. 20-22, 040 01 Košice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117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2019/014-08 - Vykurovanie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 xml:space="preserve"> </v>
      </c>
      <c r="G89" s="40"/>
      <c r="H89" s="40"/>
      <c r="I89" s="147" t="s">
        <v>21</v>
      </c>
      <c r="J89" s="79" t="str">
        <f>IF(J12="","",J12)</f>
        <v>13.4.2019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58.2" customHeight="1">
      <c r="A91" s="38"/>
      <c r="B91" s="39"/>
      <c r="C91" s="32" t="s">
        <v>23</v>
      </c>
      <c r="D91" s="40"/>
      <c r="E91" s="40"/>
      <c r="F91" s="27" t="str">
        <f>E15</f>
        <v xml:space="preserve"> </v>
      </c>
      <c r="G91" s="40"/>
      <c r="H91" s="40"/>
      <c r="I91" s="147" t="s">
        <v>29</v>
      </c>
      <c r="J91" s="36" t="str">
        <f>E21</f>
        <v>Ing. Jaroslav Vojtuš, CSc., projekt4you plus, s.r.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3.0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147" t="s">
        <v>34</v>
      </c>
      <c r="J92" s="36" t="str">
        <f>E24</f>
        <v>Ing. Branislav VÁRKOLY, EaCP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120</v>
      </c>
      <c r="D94" s="189"/>
      <c r="E94" s="189"/>
      <c r="F94" s="189"/>
      <c r="G94" s="189"/>
      <c r="H94" s="189"/>
      <c r="I94" s="190"/>
      <c r="J94" s="191" t="s">
        <v>121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122</v>
      </c>
      <c r="D96" s="40"/>
      <c r="E96" s="40"/>
      <c r="F96" s="40"/>
      <c r="G96" s="40"/>
      <c r="H96" s="40"/>
      <c r="I96" s="144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123</v>
      </c>
    </row>
    <row r="97" s="9" customFormat="1" ht="24.96" customHeight="1">
      <c r="A97" s="9"/>
      <c r="B97" s="193"/>
      <c r="C97" s="194"/>
      <c r="D97" s="195" t="s">
        <v>128</v>
      </c>
      <c r="E97" s="196"/>
      <c r="F97" s="196"/>
      <c r="G97" s="196"/>
      <c r="H97" s="196"/>
      <c r="I97" s="197"/>
      <c r="J97" s="198">
        <f>J122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680</v>
      </c>
      <c r="E98" s="203"/>
      <c r="F98" s="203"/>
      <c r="G98" s="203"/>
      <c r="H98" s="203"/>
      <c r="I98" s="204"/>
      <c r="J98" s="205">
        <f>J123</f>
        <v>0</v>
      </c>
      <c r="K98" s="201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1316</v>
      </c>
      <c r="E99" s="203"/>
      <c r="F99" s="203"/>
      <c r="G99" s="203"/>
      <c r="H99" s="203"/>
      <c r="I99" s="204"/>
      <c r="J99" s="205">
        <f>J134</f>
        <v>0</v>
      </c>
      <c r="K99" s="201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1317</v>
      </c>
      <c r="E100" s="203"/>
      <c r="F100" s="203"/>
      <c r="G100" s="203"/>
      <c r="H100" s="203"/>
      <c r="I100" s="204"/>
      <c r="J100" s="205">
        <f>J152</f>
        <v>0</v>
      </c>
      <c r="K100" s="201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3"/>
      <c r="C101" s="194"/>
      <c r="D101" s="195" t="s">
        <v>1318</v>
      </c>
      <c r="E101" s="196"/>
      <c r="F101" s="196"/>
      <c r="G101" s="196"/>
      <c r="H101" s="196"/>
      <c r="I101" s="197"/>
      <c r="J101" s="198">
        <f>J171</f>
        <v>0</v>
      </c>
      <c r="K101" s="194"/>
      <c r="L101" s="19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144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183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186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132</v>
      </c>
      <c r="D108" s="40"/>
      <c r="E108" s="40"/>
      <c r="F108" s="40"/>
      <c r="G108" s="40"/>
      <c r="H108" s="40"/>
      <c r="I108" s="144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144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15</v>
      </c>
      <c r="D110" s="40"/>
      <c r="E110" s="40"/>
      <c r="F110" s="40"/>
      <c r="G110" s="40"/>
      <c r="H110" s="40"/>
      <c r="I110" s="144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87" t="str">
        <f>E7</f>
        <v>Obnova bytového domu na ulici Stromová č. 20-22, 040 01 Košice</v>
      </c>
      <c r="F111" s="32"/>
      <c r="G111" s="32"/>
      <c r="H111" s="32"/>
      <c r="I111" s="144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117</v>
      </c>
      <c r="D112" s="40"/>
      <c r="E112" s="40"/>
      <c r="F112" s="40"/>
      <c r="G112" s="40"/>
      <c r="H112" s="40"/>
      <c r="I112" s="144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2019/014-08 - Vykurovanie</v>
      </c>
      <c r="F113" s="40"/>
      <c r="G113" s="40"/>
      <c r="H113" s="40"/>
      <c r="I113" s="144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144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19</v>
      </c>
      <c r="D115" s="40"/>
      <c r="E115" s="40"/>
      <c r="F115" s="27" t="str">
        <f>F12</f>
        <v xml:space="preserve"> </v>
      </c>
      <c r="G115" s="40"/>
      <c r="H115" s="40"/>
      <c r="I115" s="147" t="s">
        <v>21</v>
      </c>
      <c r="J115" s="79" t="str">
        <f>IF(J12="","",J12)</f>
        <v>13.4.2019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144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58.2" customHeight="1">
      <c r="A117" s="38"/>
      <c r="B117" s="39"/>
      <c r="C117" s="32" t="s">
        <v>23</v>
      </c>
      <c r="D117" s="40"/>
      <c r="E117" s="40"/>
      <c r="F117" s="27" t="str">
        <f>E15</f>
        <v xml:space="preserve"> </v>
      </c>
      <c r="G117" s="40"/>
      <c r="H117" s="40"/>
      <c r="I117" s="147" t="s">
        <v>29</v>
      </c>
      <c r="J117" s="36" t="str">
        <f>E21</f>
        <v>Ing. Jaroslav Vojtuš, CSc., projekt4you plus, s.r.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43.05" customHeight="1">
      <c r="A118" s="38"/>
      <c r="B118" s="39"/>
      <c r="C118" s="32" t="s">
        <v>27</v>
      </c>
      <c r="D118" s="40"/>
      <c r="E118" s="40"/>
      <c r="F118" s="27" t="str">
        <f>IF(E18="","",E18)</f>
        <v>Vyplň údaj</v>
      </c>
      <c r="G118" s="40"/>
      <c r="H118" s="40"/>
      <c r="I118" s="147" t="s">
        <v>34</v>
      </c>
      <c r="J118" s="36" t="str">
        <f>E24</f>
        <v>Ing. Branislav VÁRKOLY, EaCP s.r.o.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144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207"/>
      <c r="B120" s="208"/>
      <c r="C120" s="209" t="s">
        <v>133</v>
      </c>
      <c r="D120" s="210" t="s">
        <v>64</v>
      </c>
      <c r="E120" s="210" t="s">
        <v>60</v>
      </c>
      <c r="F120" s="210" t="s">
        <v>61</v>
      </c>
      <c r="G120" s="210" t="s">
        <v>134</v>
      </c>
      <c r="H120" s="210" t="s">
        <v>135</v>
      </c>
      <c r="I120" s="211" t="s">
        <v>136</v>
      </c>
      <c r="J120" s="212" t="s">
        <v>121</v>
      </c>
      <c r="K120" s="213" t="s">
        <v>137</v>
      </c>
      <c r="L120" s="214"/>
      <c r="M120" s="100" t="s">
        <v>1</v>
      </c>
      <c r="N120" s="101" t="s">
        <v>43</v>
      </c>
      <c r="O120" s="101" t="s">
        <v>138</v>
      </c>
      <c r="P120" s="101" t="s">
        <v>139</v>
      </c>
      <c r="Q120" s="101" t="s">
        <v>140</v>
      </c>
      <c r="R120" s="101" t="s">
        <v>141</v>
      </c>
      <c r="S120" s="101" t="s">
        <v>142</v>
      </c>
      <c r="T120" s="102" t="s">
        <v>143</v>
      </c>
      <c r="U120" s="207"/>
      <c r="V120" s="207"/>
      <c r="W120" s="207"/>
      <c r="X120" s="207"/>
      <c r="Y120" s="207"/>
      <c r="Z120" s="207"/>
      <c r="AA120" s="207"/>
      <c r="AB120" s="207"/>
      <c r="AC120" s="207"/>
      <c r="AD120" s="207"/>
      <c r="AE120" s="207"/>
    </row>
    <row r="121" s="2" customFormat="1" ht="22.8" customHeight="1">
      <c r="A121" s="38"/>
      <c r="B121" s="39"/>
      <c r="C121" s="107" t="s">
        <v>122</v>
      </c>
      <c r="D121" s="40"/>
      <c r="E121" s="40"/>
      <c r="F121" s="40"/>
      <c r="G121" s="40"/>
      <c r="H121" s="40"/>
      <c r="I121" s="144"/>
      <c r="J121" s="215">
        <f>BK121</f>
        <v>0</v>
      </c>
      <c r="K121" s="40"/>
      <c r="L121" s="44"/>
      <c r="M121" s="103"/>
      <c r="N121" s="216"/>
      <c r="O121" s="104"/>
      <c r="P121" s="217">
        <f>P122+P171</f>
        <v>0</v>
      </c>
      <c r="Q121" s="104"/>
      <c r="R121" s="217">
        <f>R122+R171</f>
        <v>0</v>
      </c>
      <c r="S121" s="104"/>
      <c r="T121" s="218">
        <f>T122+T171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78</v>
      </c>
      <c r="AU121" s="17" t="s">
        <v>123</v>
      </c>
      <c r="BK121" s="219">
        <f>BK122+BK171</f>
        <v>0</v>
      </c>
    </row>
    <row r="122" s="12" customFormat="1" ht="25.92" customHeight="1">
      <c r="A122" s="12"/>
      <c r="B122" s="220"/>
      <c r="C122" s="221"/>
      <c r="D122" s="222" t="s">
        <v>78</v>
      </c>
      <c r="E122" s="223" t="s">
        <v>412</v>
      </c>
      <c r="F122" s="223" t="s">
        <v>413</v>
      </c>
      <c r="G122" s="221"/>
      <c r="H122" s="221"/>
      <c r="I122" s="224"/>
      <c r="J122" s="225">
        <f>BK122</f>
        <v>0</v>
      </c>
      <c r="K122" s="221"/>
      <c r="L122" s="226"/>
      <c r="M122" s="227"/>
      <c r="N122" s="228"/>
      <c r="O122" s="228"/>
      <c r="P122" s="229">
        <f>P123+P134+P152</f>
        <v>0</v>
      </c>
      <c r="Q122" s="228"/>
      <c r="R122" s="229">
        <f>R123+R134+R152</f>
        <v>0</v>
      </c>
      <c r="S122" s="228"/>
      <c r="T122" s="230">
        <f>T123+T134+T152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31" t="s">
        <v>154</v>
      </c>
      <c r="AT122" s="232" t="s">
        <v>78</v>
      </c>
      <c r="AU122" s="232" t="s">
        <v>79</v>
      </c>
      <c r="AY122" s="231" t="s">
        <v>146</v>
      </c>
      <c r="BK122" s="233">
        <f>BK123+BK134+BK152</f>
        <v>0</v>
      </c>
    </row>
    <row r="123" s="12" customFormat="1" ht="22.8" customHeight="1">
      <c r="A123" s="12"/>
      <c r="B123" s="220"/>
      <c r="C123" s="221"/>
      <c r="D123" s="222" t="s">
        <v>78</v>
      </c>
      <c r="E123" s="234" t="s">
        <v>723</v>
      </c>
      <c r="F123" s="234" t="s">
        <v>724</v>
      </c>
      <c r="G123" s="221"/>
      <c r="H123" s="221"/>
      <c r="I123" s="224"/>
      <c r="J123" s="235">
        <f>BK123</f>
        <v>0</v>
      </c>
      <c r="K123" s="221"/>
      <c r="L123" s="226"/>
      <c r="M123" s="227"/>
      <c r="N123" s="228"/>
      <c r="O123" s="228"/>
      <c r="P123" s="229">
        <f>SUM(P124:P133)</f>
        <v>0</v>
      </c>
      <c r="Q123" s="228"/>
      <c r="R123" s="229">
        <f>SUM(R124:R133)</f>
        <v>0</v>
      </c>
      <c r="S123" s="228"/>
      <c r="T123" s="230">
        <f>SUM(T124:T133)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31" t="s">
        <v>154</v>
      </c>
      <c r="AT123" s="232" t="s">
        <v>78</v>
      </c>
      <c r="AU123" s="232" t="s">
        <v>87</v>
      </c>
      <c r="AY123" s="231" t="s">
        <v>146</v>
      </c>
      <c r="BK123" s="233">
        <f>SUM(BK124:BK133)</f>
        <v>0</v>
      </c>
    </row>
    <row r="124" s="2" customFormat="1" ht="24" customHeight="1">
      <c r="A124" s="38"/>
      <c r="B124" s="39"/>
      <c r="C124" s="236" t="s">
        <v>87</v>
      </c>
      <c r="D124" s="236" t="s">
        <v>149</v>
      </c>
      <c r="E124" s="237" t="s">
        <v>1319</v>
      </c>
      <c r="F124" s="238" t="s">
        <v>1320</v>
      </c>
      <c r="G124" s="239" t="s">
        <v>198</v>
      </c>
      <c r="H124" s="240">
        <v>22</v>
      </c>
      <c r="I124" s="241"/>
      <c r="J124" s="242">
        <f>ROUND(I124*H124,2)</f>
        <v>0</v>
      </c>
      <c r="K124" s="243"/>
      <c r="L124" s="44"/>
      <c r="M124" s="244" t="s">
        <v>1</v>
      </c>
      <c r="N124" s="245" t="s">
        <v>45</v>
      </c>
      <c r="O124" s="91"/>
      <c r="P124" s="246">
        <f>O124*H124</f>
        <v>0</v>
      </c>
      <c r="Q124" s="246">
        <v>0</v>
      </c>
      <c r="R124" s="246">
        <f>Q124*H124</f>
        <v>0</v>
      </c>
      <c r="S124" s="246">
        <v>0</v>
      </c>
      <c r="T124" s="247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48" t="s">
        <v>262</v>
      </c>
      <c r="AT124" s="248" t="s">
        <v>149</v>
      </c>
      <c r="AU124" s="248" t="s">
        <v>154</v>
      </c>
      <c r="AY124" s="17" t="s">
        <v>146</v>
      </c>
      <c r="BE124" s="249">
        <f>IF(N124="základná",J124,0)</f>
        <v>0</v>
      </c>
      <c r="BF124" s="249">
        <f>IF(N124="znížená",J124,0)</f>
        <v>0</v>
      </c>
      <c r="BG124" s="249">
        <f>IF(N124="zákl. prenesená",J124,0)</f>
        <v>0</v>
      </c>
      <c r="BH124" s="249">
        <f>IF(N124="zníž. prenesená",J124,0)</f>
        <v>0</v>
      </c>
      <c r="BI124" s="249">
        <f>IF(N124="nulová",J124,0)</f>
        <v>0</v>
      </c>
      <c r="BJ124" s="17" t="s">
        <v>154</v>
      </c>
      <c r="BK124" s="249">
        <f>ROUND(I124*H124,2)</f>
        <v>0</v>
      </c>
      <c r="BL124" s="17" t="s">
        <v>262</v>
      </c>
      <c r="BM124" s="248" t="s">
        <v>154</v>
      </c>
    </row>
    <row r="125" s="2" customFormat="1" ht="16.5" customHeight="1">
      <c r="A125" s="38"/>
      <c r="B125" s="39"/>
      <c r="C125" s="283" t="s">
        <v>154</v>
      </c>
      <c r="D125" s="283" t="s">
        <v>438</v>
      </c>
      <c r="E125" s="284" t="s">
        <v>1321</v>
      </c>
      <c r="F125" s="285" t="s">
        <v>1322</v>
      </c>
      <c r="G125" s="286" t="s">
        <v>198</v>
      </c>
      <c r="H125" s="287">
        <v>25</v>
      </c>
      <c r="I125" s="288"/>
      <c r="J125" s="289">
        <f>ROUND(I125*H125,2)</f>
        <v>0</v>
      </c>
      <c r="K125" s="290"/>
      <c r="L125" s="291"/>
      <c r="M125" s="292" t="s">
        <v>1</v>
      </c>
      <c r="N125" s="293" t="s">
        <v>45</v>
      </c>
      <c r="O125" s="91"/>
      <c r="P125" s="246">
        <f>O125*H125</f>
        <v>0</v>
      </c>
      <c r="Q125" s="246">
        <v>0</v>
      </c>
      <c r="R125" s="246">
        <f>Q125*H125</f>
        <v>0</v>
      </c>
      <c r="S125" s="246">
        <v>0</v>
      </c>
      <c r="T125" s="247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48" t="s">
        <v>362</v>
      </c>
      <c r="AT125" s="248" t="s">
        <v>438</v>
      </c>
      <c r="AU125" s="248" t="s">
        <v>154</v>
      </c>
      <c r="AY125" s="17" t="s">
        <v>146</v>
      </c>
      <c r="BE125" s="249">
        <f>IF(N125="základná",J125,0)</f>
        <v>0</v>
      </c>
      <c r="BF125" s="249">
        <f>IF(N125="znížená",J125,0)</f>
        <v>0</v>
      </c>
      <c r="BG125" s="249">
        <f>IF(N125="zákl. prenesená",J125,0)</f>
        <v>0</v>
      </c>
      <c r="BH125" s="249">
        <f>IF(N125="zníž. prenesená",J125,0)</f>
        <v>0</v>
      </c>
      <c r="BI125" s="249">
        <f>IF(N125="nulová",J125,0)</f>
        <v>0</v>
      </c>
      <c r="BJ125" s="17" t="s">
        <v>154</v>
      </c>
      <c r="BK125" s="249">
        <f>ROUND(I125*H125,2)</f>
        <v>0</v>
      </c>
      <c r="BL125" s="17" t="s">
        <v>262</v>
      </c>
      <c r="BM125" s="248" t="s">
        <v>153</v>
      </c>
    </row>
    <row r="126" s="2" customFormat="1" ht="24" customHeight="1">
      <c r="A126" s="38"/>
      <c r="B126" s="39"/>
      <c r="C126" s="236" t="s">
        <v>159</v>
      </c>
      <c r="D126" s="236" t="s">
        <v>149</v>
      </c>
      <c r="E126" s="237" t="s">
        <v>1323</v>
      </c>
      <c r="F126" s="238" t="s">
        <v>1324</v>
      </c>
      <c r="G126" s="239" t="s">
        <v>198</v>
      </c>
      <c r="H126" s="240">
        <v>3</v>
      </c>
      <c r="I126" s="241"/>
      <c r="J126" s="242">
        <f>ROUND(I126*H126,2)</f>
        <v>0</v>
      </c>
      <c r="K126" s="243"/>
      <c r="L126" s="44"/>
      <c r="M126" s="244" t="s">
        <v>1</v>
      </c>
      <c r="N126" s="245" t="s">
        <v>45</v>
      </c>
      <c r="O126" s="91"/>
      <c r="P126" s="246">
        <f>O126*H126</f>
        <v>0</v>
      </c>
      <c r="Q126" s="246">
        <v>0</v>
      </c>
      <c r="R126" s="246">
        <f>Q126*H126</f>
        <v>0</v>
      </c>
      <c r="S126" s="246">
        <v>0</v>
      </c>
      <c r="T126" s="247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48" t="s">
        <v>262</v>
      </c>
      <c r="AT126" s="248" t="s">
        <v>149</v>
      </c>
      <c r="AU126" s="248" t="s">
        <v>154</v>
      </c>
      <c r="AY126" s="17" t="s">
        <v>146</v>
      </c>
      <c r="BE126" s="249">
        <f>IF(N126="základná",J126,0)</f>
        <v>0</v>
      </c>
      <c r="BF126" s="249">
        <f>IF(N126="znížená",J126,0)</f>
        <v>0</v>
      </c>
      <c r="BG126" s="249">
        <f>IF(N126="zákl. prenesená",J126,0)</f>
        <v>0</v>
      </c>
      <c r="BH126" s="249">
        <f>IF(N126="zníž. prenesená",J126,0)</f>
        <v>0</v>
      </c>
      <c r="BI126" s="249">
        <f>IF(N126="nulová",J126,0)</f>
        <v>0</v>
      </c>
      <c r="BJ126" s="17" t="s">
        <v>154</v>
      </c>
      <c r="BK126" s="249">
        <f>ROUND(I126*H126,2)</f>
        <v>0</v>
      </c>
      <c r="BL126" s="17" t="s">
        <v>262</v>
      </c>
      <c r="BM126" s="248" t="s">
        <v>147</v>
      </c>
    </row>
    <row r="127" s="2" customFormat="1" ht="24" customHeight="1">
      <c r="A127" s="38"/>
      <c r="B127" s="39"/>
      <c r="C127" s="236" t="s">
        <v>153</v>
      </c>
      <c r="D127" s="236" t="s">
        <v>149</v>
      </c>
      <c r="E127" s="237" t="s">
        <v>1325</v>
      </c>
      <c r="F127" s="238" t="s">
        <v>1326</v>
      </c>
      <c r="G127" s="239" t="s">
        <v>198</v>
      </c>
      <c r="H127" s="240">
        <v>42</v>
      </c>
      <c r="I127" s="241"/>
      <c r="J127" s="242">
        <f>ROUND(I127*H127,2)</f>
        <v>0</v>
      </c>
      <c r="K127" s="243"/>
      <c r="L127" s="44"/>
      <c r="M127" s="244" t="s">
        <v>1</v>
      </c>
      <c r="N127" s="245" t="s">
        <v>45</v>
      </c>
      <c r="O127" s="91"/>
      <c r="P127" s="246">
        <f>O127*H127</f>
        <v>0</v>
      </c>
      <c r="Q127" s="246">
        <v>0</v>
      </c>
      <c r="R127" s="246">
        <f>Q127*H127</f>
        <v>0</v>
      </c>
      <c r="S127" s="246">
        <v>0</v>
      </c>
      <c r="T127" s="24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48" t="s">
        <v>262</v>
      </c>
      <c r="AT127" s="248" t="s">
        <v>149</v>
      </c>
      <c r="AU127" s="248" t="s">
        <v>154</v>
      </c>
      <c r="AY127" s="17" t="s">
        <v>146</v>
      </c>
      <c r="BE127" s="249">
        <f>IF(N127="základná",J127,0)</f>
        <v>0</v>
      </c>
      <c r="BF127" s="249">
        <f>IF(N127="znížená",J127,0)</f>
        <v>0</v>
      </c>
      <c r="BG127" s="249">
        <f>IF(N127="zákl. prenesená",J127,0)</f>
        <v>0</v>
      </c>
      <c r="BH127" s="249">
        <f>IF(N127="zníž. prenesená",J127,0)</f>
        <v>0</v>
      </c>
      <c r="BI127" s="249">
        <f>IF(N127="nulová",J127,0)</f>
        <v>0</v>
      </c>
      <c r="BJ127" s="17" t="s">
        <v>154</v>
      </c>
      <c r="BK127" s="249">
        <f>ROUND(I127*H127,2)</f>
        <v>0</v>
      </c>
      <c r="BL127" s="17" t="s">
        <v>262</v>
      </c>
      <c r="BM127" s="248" t="s">
        <v>195</v>
      </c>
    </row>
    <row r="128" s="2" customFormat="1" ht="16.5" customHeight="1">
      <c r="A128" s="38"/>
      <c r="B128" s="39"/>
      <c r="C128" s="283" t="s">
        <v>182</v>
      </c>
      <c r="D128" s="283" t="s">
        <v>438</v>
      </c>
      <c r="E128" s="284" t="s">
        <v>1327</v>
      </c>
      <c r="F128" s="285" t="s">
        <v>1328</v>
      </c>
      <c r="G128" s="286" t="s">
        <v>198</v>
      </c>
      <c r="H128" s="287">
        <v>42</v>
      </c>
      <c r="I128" s="288"/>
      <c r="J128" s="289">
        <f>ROUND(I128*H128,2)</f>
        <v>0</v>
      </c>
      <c r="K128" s="290"/>
      <c r="L128" s="291"/>
      <c r="M128" s="292" t="s">
        <v>1</v>
      </c>
      <c r="N128" s="293" t="s">
        <v>45</v>
      </c>
      <c r="O128" s="91"/>
      <c r="P128" s="246">
        <f>O128*H128</f>
        <v>0</v>
      </c>
      <c r="Q128" s="246">
        <v>0</v>
      </c>
      <c r="R128" s="246">
        <f>Q128*H128</f>
        <v>0</v>
      </c>
      <c r="S128" s="246">
        <v>0</v>
      </c>
      <c r="T128" s="24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48" t="s">
        <v>362</v>
      </c>
      <c r="AT128" s="248" t="s">
        <v>438</v>
      </c>
      <c r="AU128" s="248" t="s">
        <v>154</v>
      </c>
      <c r="AY128" s="17" t="s">
        <v>146</v>
      </c>
      <c r="BE128" s="249">
        <f>IF(N128="základná",J128,0)</f>
        <v>0</v>
      </c>
      <c r="BF128" s="249">
        <f>IF(N128="znížená",J128,0)</f>
        <v>0</v>
      </c>
      <c r="BG128" s="249">
        <f>IF(N128="zákl. prenesená",J128,0)</f>
        <v>0</v>
      </c>
      <c r="BH128" s="249">
        <f>IF(N128="zníž. prenesená",J128,0)</f>
        <v>0</v>
      </c>
      <c r="BI128" s="249">
        <f>IF(N128="nulová",J128,0)</f>
        <v>0</v>
      </c>
      <c r="BJ128" s="17" t="s">
        <v>154</v>
      </c>
      <c r="BK128" s="249">
        <f>ROUND(I128*H128,2)</f>
        <v>0</v>
      </c>
      <c r="BL128" s="17" t="s">
        <v>262</v>
      </c>
      <c r="BM128" s="248" t="s">
        <v>206</v>
      </c>
    </row>
    <row r="129" s="2" customFormat="1" ht="24" customHeight="1">
      <c r="A129" s="38"/>
      <c r="B129" s="39"/>
      <c r="C129" s="236" t="s">
        <v>147</v>
      </c>
      <c r="D129" s="236" t="s">
        <v>149</v>
      </c>
      <c r="E129" s="237" t="s">
        <v>1329</v>
      </c>
      <c r="F129" s="238" t="s">
        <v>1330</v>
      </c>
      <c r="G129" s="239" t="s">
        <v>198</v>
      </c>
      <c r="H129" s="240">
        <v>127</v>
      </c>
      <c r="I129" s="241"/>
      <c r="J129" s="242">
        <f>ROUND(I129*H129,2)</f>
        <v>0</v>
      </c>
      <c r="K129" s="243"/>
      <c r="L129" s="44"/>
      <c r="M129" s="244" t="s">
        <v>1</v>
      </c>
      <c r="N129" s="245" t="s">
        <v>45</v>
      </c>
      <c r="O129" s="91"/>
      <c r="P129" s="246">
        <f>O129*H129</f>
        <v>0</v>
      </c>
      <c r="Q129" s="246">
        <v>0</v>
      </c>
      <c r="R129" s="246">
        <f>Q129*H129</f>
        <v>0</v>
      </c>
      <c r="S129" s="246">
        <v>0</v>
      </c>
      <c r="T129" s="247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48" t="s">
        <v>262</v>
      </c>
      <c r="AT129" s="248" t="s">
        <v>149</v>
      </c>
      <c r="AU129" s="248" t="s">
        <v>154</v>
      </c>
      <c r="AY129" s="17" t="s">
        <v>146</v>
      </c>
      <c r="BE129" s="249">
        <f>IF(N129="základná",J129,0)</f>
        <v>0</v>
      </c>
      <c r="BF129" s="249">
        <f>IF(N129="znížená",J129,0)</f>
        <v>0</v>
      </c>
      <c r="BG129" s="249">
        <f>IF(N129="zákl. prenesená",J129,0)</f>
        <v>0</v>
      </c>
      <c r="BH129" s="249">
        <f>IF(N129="zníž. prenesená",J129,0)</f>
        <v>0</v>
      </c>
      <c r="BI129" s="249">
        <f>IF(N129="nulová",J129,0)</f>
        <v>0</v>
      </c>
      <c r="BJ129" s="17" t="s">
        <v>154</v>
      </c>
      <c r="BK129" s="249">
        <f>ROUND(I129*H129,2)</f>
        <v>0</v>
      </c>
      <c r="BL129" s="17" t="s">
        <v>262</v>
      </c>
      <c r="BM129" s="248" t="s">
        <v>222</v>
      </c>
    </row>
    <row r="130" s="2" customFormat="1" ht="16.5" customHeight="1">
      <c r="A130" s="38"/>
      <c r="B130" s="39"/>
      <c r="C130" s="283" t="s">
        <v>190</v>
      </c>
      <c r="D130" s="283" t="s">
        <v>438</v>
      </c>
      <c r="E130" s="284" t="s">
        <v>1329</v>
      </c>
      <c r="F130" s="285" t="s">
        <v>1331</v>
      </c>
      <c r="G130" s="286" t="s">
        <v>198</v>
      </c>
      <c r="H130" s="287">
        <v>77</v>
      </c>
      <c r="I130" s="288"/>
      <c r="J130" s="289">
        <f>ROUND(I130*H130,2)</f>
        <v>0</v>
      </c>
      <c r="K130" s="290"/>
      <c r="L130" s="291"/>
      <c r="M130" s="292" t="s">
        <v>1</v>
      </c>
      <c r="N130" s="293" t="s">
        <v>45</v>
      </c>
      <c r="O130" s="91"/>
      <c r="P130" s="246">
        <f>O130*H130</f>
        <v>0</v>
      </c>
      <c r="Q130" s="246">
        <v>0</v>
      </c>
      <c r="R130" s="246">
        <f>Q130*H130</f>
        <v>0</v>
      </c>
      <c r="S130" s="246">
        <v>0</v>
      </c>
      <c r="T130" s="24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48" t="s">
        <v>362</v>
      </c>
      <c r="AT130" s="248" t="s">
        <v>438</v>
      </c>
      <c r="AU130" s="248" t="s">
        <v>154</v>
      </c>
      <c r="AY130" s="17" t="s">
        <v>146</v>
      </c>
      <c r="BE130" s="249">
        <f>IF(N130="základná",J130,0)</f>
        <v>0</v>
      </c>
      <c r="BF130" s="249">
        <f>IF(N130="znížená",J130,0)</f>
        <v>0</v>
      </c>
      <c r="BG130" s="249">
        <f>IF(N130="zákl. prenesená",J130,0)</f>
        <v>0</v>
      </c>
      <c r="BH130" s="249">
        <f>IF(N130="zníž. prenesená",J130,0)</f>
        <v>0</v>
      </c>
      <c r="BI130" s="249">
        <f>IF(N130="nulová",J130,0)</f>
        <v>0</v>
      </c>
      <c r="BJ130" s="17" t="s">
        <v>154</v>
      </c>
      <c r="BK130" s="249">
        <f>ROUND(I130*H130,2)</f>
        <v>0</v>
      </c>
      <c r="BL130" s="17" t="s">
        <v>262</v>
      </c>
      <c r="BM130" s="248" t="s">
        <v>244</v>
      </c>
    </row>
    <row r="131" s="2" customFormat="1" ht="16.5" customHeight="1">
      <c r="A131" s="38"/>
      <c r="B131" s="39"/>
      <c r="C131" s="283" t="s">
        <v>195</v>
      </c>
      <c r="D131" s="283" t="s">
        <v>438</v>
      </c>
      <c r="E131" s="284" t="s">
        <v>1332</v>
      </c>
      <c r="F131" s="285" t="s">
        <v>1333</v>
      </c>
      <c r="G131" s="286" t="s">
        <v>198</v>
      </c>
      <c r="H131" s="287">
        <v>50</v>
      </c>
      <c r="I131" s="288"/>
      <c r="J131" s="289">
        <f>ROUND(I131*H131,2)</f>
        <v>0</v>
      </c>
      <c r="K131" s="290"/>
      <c r="L131" s="291"/>
      <c r="M131" s="292" t="s">
        <v>1</v>
      </c>
      <c r="N131" s="293" t="s">
        <v>45</v>
      </c>
      <c r="O131" s="91"/>
      <c r="P131" s="246">
        <f>O131*H131</f>
        <v>0</v>
      </c>
      <c r="Q131" s="246">
        <v>0</v>
      </c>
      <c r="R131" s="246">
        <f>Q131*H131</f>
        <v>0</v>
      </c>
      <c r="S131" s="246">
        <v>0</v>
      </c>
      <c r="T131" s="24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48" t="s">
        <v>362</v>
      </c>
      <c r="AT131" s="248" t="s">
        <v>438</v>
      </c>
      <c r="AU131" s="248" t="s">
        <v>154</v>
      </c>
      <c r="AY131" s="17" t="s">
        <v>146</v>
      </c>
      <c r="BE131" s="249">
        <f>IF(N131="základná",J131,0)</f>
        <v>0</v>
      </c>
      <c r="BF131" s="249">
        <f>IF(N131="znížená",J131,0)</f>
        <v>0</v>
      </c>
      <c r="BG131" s="249">
        <f>IF(N131="zákl. prenesená",J131,0)</f>
        <v>0</v>
      </c>
      <c r="BH131" s="249">
        <f>IF(N131="zníž. prenesená",J131,0)</f>
        <v>0</v>
      </c>
      <c r="BI131" s="249">
        <f>IF(N131="nulová",J131,0)</f>
        <v>0</v>
      </c>
      <c r="BJ131" s="17" t="s">
        <v>154</v>
      </c>
      <c r="BK131" s="249">
        <f>ROUND(I131*H131,2)</f>
        <v>0</v>
      </c>
      <c r="BL131" s="17" t="s">
        <v>262</v>
      </c>
      <c r="BM131" s="248" t="s">
        <v>262</v>
      </c>
    </row>
    <row r="132" s="2" customFormat="1" ht="24" customHeight="1">
      <c r="A132" s="38"/>
      <c r="B132" s="39"/>
      <c r="C132" s="236" t="s">
        <v>200</v>
      </c>
      <c r="D132" s="236" t="s">
        <v>149</v>
      </c>
      <c r="E132" s="237" t="s">
        <v>1334</v>
      </c>
      <c r="F132" s="238" t="s">
        <v>1335</v>
      </c>
      <c r="G132" s="239" t="s">
        <v>198</v>
      </c>
      <c r="H132" s="240">
        <v>36</v>
      </c>
      <c r="I132" s="241"/>
      <c r="J132" s="242">
        <f>ROUND(I132*H132,2)</f>
        <v>0</v>
      </c>
      <c r="K132" s="243"/>
      <c r="L132" s="44"/>
      <c r="M132" s="244" t="s">
        <v>1</v>
      </c>
      <c r="N132" s="245" t="s">
        <v>45</v>
      </c>
      <c r="O132" s="91"/>
      <c r="P132" s="246">
        <f>O132*H132</f>
        <v>0</v>
      </c>
      <c r="Q132" s="246">
        <v>0</v>
      </c>
      <c r="R132" s="246">
        <f>Q132*H132</f>
        <v>0</v>
      </c>
      <c r="S132" s="246">
        <v>0</v>
      </c>
      <c r="T132" s="24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48" t="s">
        <v>262</v>
      </c>
      <c r="AT132" s="248" t="s">
        <v>149</v>
      </c>
      <c r="AU132" s="248" t="s">
        <v>154</v>
      </c>
      <c r="AY132" s="17" t="s">
        <v>146</v>
      </c>
      <c r="BE132" s="249">
        <f>IF(N132="základná",J132,0)</f>
        <v>0</v>
      </c>
      <c r="BF132" s="249">
        <f>IF(N132="znížená",J132,0)</f>
        <v>0</v>
      </c>
      <c r="BG132" s="249">
        <f>IF(N132="zákl. prenesená",J132,0)</f>
        <v>0</v>
      </c>
      <c r="BH132" s="249">
        <f>IF(N132="zníž. prenesená",J132,0)</f>
        <v>0</v>
      </c>
      <c r="BI132" s="249">
        <f>IF(N132="nulová",J132,0)</f>
        <v>0</v>
      </c>
      <c r="BJ132" s="17" t="s">
        <v>154</v>
      </c>
      <c r="BK132" s="249">
        <f>ROUND(I132*H132,2)</f>
        <v>0</v>
      </c>
      <c r="BL132" s="17" t="s">
        <v>262</v>
      </c>
      <c r="BM132" s="248" t="s">
        <v>276</v>
      </c>
    </row>
    <row r="133" s="2" customFormat="1" ht="16.5" customHeight="1">
      <c r="A133" s="38"/>
      <c r="B133" s="39"/>
      <c r="C133" s="283" t="s">
        <v>206</v>
      </c>
      <c r="D133" s="283" t="s">
        <v>438</v>
      </c>
      <c r="E133" s="284" t="s">
        <v>1336</v>
      </c>
      <c r="F133" s="285" t="s">
        <v>1337</v>
      </c>
      <c r="G133" s="286" t="s">
        <v>198</v>
      </c>
      <c r="H133" s="287">
        <v>36</v>
      </c>
      <c r="I133" s="288"/>
      <c r="J133" s="289">
        <f>ROUND(I133*H133,2)</f>
        <v>0</v>
      </c>
      <c r="K133" s="290"/>
      <c r="L133" s="291"/>
      <c r="M133" s="292" t="s">
        <v>1</v>
      </c>
      <c r="N133" s="293" t="s">
        <v>45</v>
      </c>
      <c r="O133" s="91"/>
      <c r="P133" s="246">
        <f>O133*H133</f>
        <v>0</v>
      </c>
      <c r="Q133" s="246">
        <v>0</v>
      </c>
      <c r="R133" s="246">
        <f>Q133*H133</f>
        <v>0</v>
      </c>
      <c r="S133" s="246">
        <v>0</v>
      </c>
      <c r="T133" s="24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48" t="s">
        <v>362</v>
      </c>
      <c r="AT133" s="248" t="s">
        <v>438</v>
      </c>
      <c r="AU133" s="248" t="s">
        <v>154</v>
      </c>
      <c r="AY133" s="17" t="s">
        <v>146</v>
      </c>
      <c r="BE133" s="249">
        <f>IF(N133="základná",J133,0)</f>
        <v>0</v>
      </c>
      <c r="BF133" s="249">
        <f>IF(N133="znížená",J133,0)</f>
        <v>0</v>
      </c>
      <c r="BG133" s="249">
        <f>IF(N133="zákl. prenesená",J133,0)</f>
        <v>0</v>
      </c>
      <c r="BH133" s="249">
        <f>IF(N133="zníž. prenesená",J133,0)</f>
        <v>0</v>
      </c>
      <c r="BI133" s="249">
        <f>IF(N133="nulová",J133,0)</f>
        <v>0</v>
      </c>
      <c r="BJ133" s="17" t="s">
        <v>154</v>
      </c>
      <c r="BK133" s="249">
        <f>ROUND(I133*H133,2)</f>
        <v>0</v>
      </c>
      <c r="BL133" s="17" t="s">
        <v>262</v>
      </c>
      <c r="BM133" s="248" t="s">
        <v>7</v>
      </c>
    </row>
    <row r="134" s="12" customFormat="1" ht="22.8" customHeight="1">
      <c r="A134" s="12"/>
      <c r="B134" s="220"/>
      <c r="C134" s="221"/>
      <c r="D134" s="222" t="s">
        <v>78</v>
      </c>
      <c r="E134" s="234" t="s">
        <v>1338</v>
      </c>
      <c r="F134" s="234" t="s">
        <v>1339</v>
      </c>
      <c r="G134" s="221"/>
      <c r="H134" s="221"/>
      <c r="I134" s="224"/>
      <c r="J134" s="235">
        <f>BK134</f>
        <v>0</v>
      </c>
      <c r="K134" s="221"/>
      <c r="L134" s="226"/>
      <c r="M134" s="227"/>
      <c r="N134" s="228"/>
      <c r="O134" s="228"/>
      <c r="P134" s="229">
        <f>SUM(P135:P151)</f>
        <v>0</v>
      </c>
      <c r="Q134" s="228"/>
      <c r="R134" s="229">
        <f>SUM(R135:R151)</f>
        <v>0</v>
      </c>
      <c r="S134" s="228"/>
      <c r="T134" s="230">
        <f>SUM(T135:T151)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31" t="s">
        <v>154</v>
      </c>
      <c r="AT134" s="232" t="s">
        <v>78</v>
      </c>
      <c r="AU134" s="232" t="s">
        <v>87</v>
      </c>
      <c r="AY134" s="231" t="s">
        <v>146</v>
      </c>
      <c r="BK134" s="233">
        <f>SUM(BK135:BK151)</f>
        <v>0</v>
      </c>
    </row>
    <row r="135" s="2" customFormat="1" ht="24" customHeight="1">
      <c r="A135" s="38"/>
      <c r="B135" s="39"/>
      <c r="C135" s="236" t="s">
        <v>210</v>
      </c>
      <c r="D135" s="236" t="s">
        <v>149</v>
      </c>
      <c r="E135" s="237" t="s">
        <v>1340</v>
      </c>
      <c r="F135" s="238" t="s">
        <v>1341</v>
      </c>
      <c r="G135" s="239" t="s">
        <v>198</v>
      </c>
      <c r="H135" s="240">
        <v>25</v>
      </c>
      <c r="I135" s="241"/>
      <c r="J135" s="242">
        <f>ROUND(I135*H135,2)</f>
        <v>0</v>
      </c>
      <c r="K135" s="243"/>
      <c r="L135" s="44"/>
      <c r="M135" s="244" t="s">
        <v>1</v>
      </c>
      <c r="N135" s="245" t="s">
        <v>45</v>
      </c>
      <c r="O135" s="91"/>
      <c r="P135" s="246">
        <f>O135*H135</f>
        <v>0</v>
      </c>
      <c r="Q135" s="246">
        <v>0</v>
      </c>
      <c r="R135" s="246">
        <f>Q135*H135</f>
        <v>0</v>
      </c>
      <c r="S135" s="246">
        <v>0</v>
      </c>
      <c r="T135" s="24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8" t="s">
        <v>262</v>
      </c>
      <c r="AT135" s="248" t="s">
        <v>149</v>
      </c>
      <c r="AU135" s="248" t="s">
        <v>154</v>
      </c>
      <c r="AY135" s="17" t="s">
        <v>146</v>
      </c>
      <c r="BE135" s="249">
        <f>IF(N135="základná",J135,0)</f>
        <v>0</v>
      </c>
      <c r="BF135" s="249">
        <f>IF(N135="znížená",J135,0)</f>
        <v>0</v>
      </c>
      <c r="BG135" s="249">
        <f>IF(N135="zákl. prenesená",J135,0)</f>
        <v>0</v>
      </c>
      <c r="BH135" s="249">
        <f>IF(N135="zníž. prenesená",J135,0)</f>
        <v>0</v>
      </c>
      <c r="BI135" s="249">
        <f>IF(N135="nulová",J135,0)</f>
        <v>0</v>
      </c>
      <c r="BJ135" s="17" t="s">
        <v>154</v>
      </c>
      <c r="BK135" s="249">
        <f>ROUND(I135*H135,2)</f>
        <v>0</v>
      </c>
      <c r="BL135" s="17" t="s">
        <v>262</v>
      </c>
      <c r="BM135" s="248" t="s">
        <v>292</v>
      </c>
    </row>
    <row r="136" s="2" customFormat="1" ht="24" customHeight="1">
      <c r="A136" s="38"/>
      <c r="B136" s="39"/>
      <c r="C136" s="236" t="s">
        <v>222</v>
      </c>
      <c r="D136" s="236" t="s">
        <v>149</v>
      </c>
      <c r="E136" s="237" t="s">
        <v>1342</v>
      </c>
      <c r="F136" s="238" t="s">
        <v>1343</v>
      </c>
      <c r="G136" s="239" t="s">
        <v>198</v>
      </c>
      <c r="H136" s="240">
        <v>150</v>
      </c>
      <c r="I136" s="241"/>
      <c r="J136" s="242">
        <f>ROUND(I136*H136,2)</f>
        <v>0</v>
      </c>
      <c r="K136" s="243"/>
      <c r="L136" s="44"/>
      <c r="M136" s="244" t="s">
        <v>1</v>
      </c>
      <c r="N136" s="245" t="s">
        <v>45</v>
      </c>
      <c r="O136" s="91"/>
      <c r="P136" s="246">
        <f>O136*H136</f>
        <v>0</v>
      </c>
      <c r="Q136" s="246">
        <v>0</v>
      </c>
      <c r="R136" s="246">
        <f>Q136*H136</f>
        <v>0</v>
      </c>
      <c r="S136" s="246">
        <v>0</v>
      </c>
      <c r="T136" s="24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48" t="s">
        <v>262</v>
      </c>
      <c r="AT136" s="248" t="s">
        <v>149</v>
      </c>
      <c r="AU136" s="248" t="s">
        <v>154</v>
      </c>
      <c r="AY136" s="17" t="s">
        <v>146</v>
      </c>
      <c r="BE136" s="249">
        <f>IF(N136="základná",J136,0)</f>
        <v>0</v>
      </c>
      <c r="BF136" s="249">
        <f>IF(N136="znížená",J136,0)</f>
        <v>0</v>
      </c>
      <c r="BG136" s="249">
        <f>IF(N136="zákl. prenesená",J136,0)</f>
        <v>0</v>
      </c>
      <c r="BH136" s="249">
        <f>IF(N136="zníž. prenesená",J136,0)</f>
        <v>0</v>
      </c>
      <c r="BI136" s="249">
        <f>IF(N136="nulová",J136,0)</f>
        <v>0</v>
      </c>
      <c r="BJ136" s="17" t="s">
        <v>154</v>
      </c>
      <c r="BK136" s="249">
        <f>ROUND(I136*H136,2)</f>
        <v>0</v>
      </c>
      <c r="BL136" s="17" t="s">
        <v>262</v>
      </c>
      <c r="BM136" s="248" t="s">
        <v>304</v>
      </c>
    </row>
    <row r="137" s="2" customFormat="1" ht="24" customHeight="1">
      <c r="A137" s="38"/>
      <c r="B137" s="39"/>
      <c r="C137" s="236" t="s">
        <v>232</v>
      </c>
      <c r="D137" s="236" t="s">
        <v>149</v>
      </c>
      <c r="E137" s="237" t="s">
        <v>1344</v>
      </c>
      <c r="F137" s="238" t="s">
        <v>1345</v>
      </c>
      <c r="G137" s="239" t="s">
        <v>198</v>
      </c>
      <c r="H137" s="240">
        <v>25</v>
      </c>
      <c r="I137" s="241"/>
      <c r="J137" s="242">
        <f>ROUND(I137*H137,2)</f>
        <v>0</v>
      </c>
      <c r="K137" s="243"/>
      <c r="L137" s="44"/>
      <c r="M137" s="244" t="s">
        <v>1</v>
      </c>
      <c r="N137" s="245" t="s">
        <v>45</v>
      </c>
      <c r="O137" s="91"/>
      <c r="P137" s="246">
        <f>O137*H137</f>
        <v>0</v>
      </c>
      <c r="Q137" s="246">
        <v>0</v>
      </c>
      <c r="R137" s="246">
        <f>Q137*H137</f>
        <v>0</v>
      </c>
      <c r="S137" s="246">
        <v>0</v>
      </c>
      <c r="T137" s="24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48" t="s">
        <v>262</v>
      </c>
      <c r="AT137" s="248" t="s">
        <v>149</v>
      </c>
      <c r="AU137" s="248" t="s">
        <v>154</v>
      </c>
      <c r="AY137" s="17" t="s">
        <v>146</v>
      </c>
      <c r="BE137" s="249">
        <f>IF(N137="základná",J137,0)</f>
        <v>0</v>
      </c>
      <c r="BF137" s="249">
        <f>IF(N137="znížená",J137,0)</f>
        <v>0</v>
      </c>
      <c r="BG137" s="249">
        <f>IF(N137="zákl. prenesená",J137,0)</f>
        <v>0</v>
      </c>
      <c r="BH137" s="249">
        <f>IF(N137="zníž. prenesená",J137,0)</f>
        <v>0</v>
      </c>
      <c r="BI137" s="249">
        <f>IF(N137="nulová",J137,0)</f>
        <v>0</v>
      </c>
      <c r="BJ137" s="17" t="s">
        <v>154</v>
      </c>
      <c r="BK137" s="249">
        <f>ROUND(I137*H137,2)</f>
        <v>0</v>
      </c>
      <c r="BL137" s="17" t="s">
        <v>262</v>
      </c>
      <c r="BM137" s="248" t="s">
        <v>314</v>
      </c>
    </row>
    <row r="138" s="2" customFormat="1" ht="24" customHeight="1">
      <c r="A138" s="38"/>
      <c r="B138" s="39"/>
      <c r="C138" s="236" t="s">
        <v>244</v>
      </c>
      <c r="D138" s="236" t="s">
        <v>149</v>
      </c>
      <c r="E138" s="237" t="s">
        <v>1346</v>
      </c>
      <c r="F138" s="238" t="s">
        <v>1347</v>
      </c>
      <c r="G138" s="239" t="s">
        <v>198</v>
      </c>
      <c r="H138" s="240">
        <v>40</v>
      </c>
      <c r="I138" s="241"/>
      <c r="J138" s="242">
        <f>ROUND(I138*H138,2)</f>
        <v>0</v>
      </c>
      <c r="K138" s="243"/>
      <c r="L138" s="44"/>
      <c r="M138" s="244" t="s">
        <v>1</v>
      </c>
      <c r="N138" s="245" t="s">
        <v>45</v>
      </c>
      <c r="O138" s="91"/>
      <c r="P138" s="246">
        <f>O138*H138</f>
        <v>0</v>
      </c>
      <c r="Q138" s="246">
        <v>0</v>
      </c>
      <c r="R138" s="246">
        <f>Q138*H138</f>
        <v>0</v>
      </c>
      <c r="S138" s="246">
        <v>0</v>
      </c>
      <c r="T138" s="24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48" t="s">
        <v>262</v>
      </c>
      <c r="AT138" s="248" t="s">
        <v>149</v>
      </c>
      <c r="AU138" s="248" t="s">
        <v>154</v>
      </c>
      <c r="AY138" s="17" t="s">
        <v>146</v>
      </c>
      <c r="BE138" s="249">
        <f>IF(N138="základná",J138,0)</f>
        <v>0</v>
      </c>
      <c r="BF138" s="249">
        <f>IF(N138="znížená",J138,0)</f>
        <v>0</v>
      </c>
      <c r="BG138" s="249">
        <f>IF(N138="zákl. prenesená",J138,0)</f>
        <v>0</v>
      </c>
      <c r="BH138" s="249">
        <f>IF(N138="zníž. prenesená",J138,0)</f>
        <v>0</v>
      </c>
      <c r="BI138" s="249">
        <f>IF(N138="nulová",J138,0)</f>
        <v>0</v>
      </c>
      <c r="BJ138" s="17" t="s">
        <v>154</v>
      </c>
      <c r="BK138" s="249">
        <f>ROUND(I138*H138,2)</f>
        <v>0</v>
      </c>
      <c r="BL138" s="17" t="s">
        <v>262</v>
      </c>
      <c r="BM138" s="248" t="s">
        <v>331</v>
      </c>
    </row>
    <row r="139" s="2" customFormat="1" ht="24" customHeight="1">
      <c r="A139" s="38"/>
      <c r="B139" s="39"/>
      <c r="C139" s="236" t="s">
        <v>253</v>
      </c>
      <c r="D139" s="236" t="s">
        <v>149</v>
      </c>
      <c r="E139" s="237" t="s">
        <v>1348</v>
      </c>
      <c r="F139" s="238" t="s">
        <v>1349</v>
      </c>
      <c r="G139" s="239" t="s">
        <v>198</v>
      </c>
      <c r="H139" s="240">
        <v>120</v>
      </c>
      <c r="I139" s="241"/>
      <c r="J139" s="242">
        <f>ROUND(I139*H139,2)</f>
        <v>0</v>
      </c>
      <c r="K139" s="243"/>
      <c r="L139" s="44"/>
      <c r="M139" s="244" t="s">
        <v>1</v>
      </c>
      <c r="N139" s="245" t="s">
        <v>45</v>
      </c>
      <c r="O139" s="91"/>
      <c r="P139" s="246">
        <f>O139*H139</f>
        <v>0</v>
      </c>
      <c r="Q139" s="246">
        <v>0</v>
      </c>
      <c r="R139" s="246">
        <f>Q139*H139</f>
        <v>0</v>
      </c>
      <c r="S139" s="246">
        <v>0</v>
      </c>
      <c r="T139" s="24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48" t="s">
        <v>262</v>
      </c>
      <c r="AT139" s="248" t="s">
        <v>149</v>
      </c>
      <c r="AU139" s="248" t="s">
        <v>154</v>
      </c>
      <c r="AY139" s="17" t="s">
        <v>146</v>
      </c>
      <c r="BE139" s="249">
        <f>IF(N139="základná",J139,0)</f>
        <v>0</v>
      </c>
      <c r="BF139" s="249">
        <f>IF(N139="znížená",J139,0)</f>
        <v>0</v>
      </c>
      <c r="BG139" s="249">
        <f>IF(N139="zákl. prenesená",J139,0)</f>
        <v>0</v>
      </c>
      <c r="BH139" s="249">
        <f>IF(N139="zníž. prenesená",J139,0)</f>
        <v>0</v>
      </c>
      <c r="BI139" s="249">
        <f>IF(N139="nulová",J139,0)</f>
        <v>0</v>
      </c>
      <c r="BJ139" s="17" t="s">
        <v>154</v>
      </c>
      <c r="BK139" s="249">
        <f>ROUND(I139*H139,2)</f>
        <v>0</v>
      </c>
      <c r="BL139" s="17" t="s">
        <v>262</v>
      </c>
      <c r="BM139" s="248" t="s">
        <v>352</v>
      </c>
    </row>
    <row r="140" s="2" customFormat="1" ht="16.5" customHeight="1">
      <c r="A140" s="38"/>
      <c r="B140" s="39"/>
      <c r="C140" s="236" t="s">
        <v>262</v>
      </c>
      <c r="D140" s="236" t="s">
        <v>149</v>
      </c>
      <c r="E140" s="237" t="s">
        <v>1350</v>
      </c>
      <c r="F140" s="238" t="s">
        <v>1351</v>
      </c>
      <c r="G140" s="239" t="s">
        <v>198</v>
      </c>
      <c r="H140" s="240">
        <v>22</v>
      </c>
      <c r="I140" s="241"/>
      <c r="J140" s="242">
        <f>ROUND(I140*H140,2)</f>
        <v>0</v>
      </c>
      <c r="K140" s="243"/>
      <c r="L140" s="44"/>
      <c r="M140" s="244" t="s">
        <v>1</v>
      </c>
      <c r="N140" s="245" t="s">
        <v>45</v>
      </c>
      <c r="O140" s="91"/>
      <c r="P140" s="246">
        <f>O140*H140</f>
        <v>0</v>
      </c>
      <c r="Q140" s="246">
        <v>0</v>
      </c>
      <c r="R140" s="246">
        <f>Q140*H140</f>
        <v>0</v>
      </c>
      <c r="S140" s="246">
        <v>0</v>
      </c>
      <c r="T140" s="24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8" t="s">
        <v>262</v>
      </c>
      <c r="AT140" s="248" t="s">
        <v>149</v>
      </c>
      <c r="AU140" s="248" t="s">
        <v>154</v>
      </c>
      <c r="AY140" s="17" t="s">
        <v>146</v>
      </c>
      <c r="BE140" s="249">
        <f>IF(N140="základná",J140,0)</f>
        <v>0</v>
      </c>
      <c r="BF140" s="249">
        <f>IF(N140="znížená",J140,0)</f>
        <v>0</v>
      </c>
      <c r="BG140" s="249">
        <f>IF(N140="zákl. prenesená",J140,0)</f>
        <v>0</v>
      </c>
      <c r="BH140" s="249">
        <f>IF(N140="zníž. prenesená",J140,0)</f>
        <v>0</v>
      </c>
      <c r="BI140" s="249">
        <f>IF(N140="nulová",J140,0)</f>
        <v>0</v>
      </c>
      <c r="BJ140" s="17" t="s">
        <v>154</v>
      </c>
      <c r="BK140" s="249">
        <f>ROUND(I140*H140,2)</f>
        <v>0</v>
      </c>
      <c r="BL140" s="17" t="s">
        <v>262</v>
      </c>
      <c r="BM140" s="248" t="s">
        <v>362</v>
      </c>
    </row>
    <row r="141" s="2" customFormat="1" ht="16.5" customHeight="1">
      <c r="A141" s="38"/>
      <c r="B141" s="39"/>
      <c r="C141" s="236" t="s">
        <v>272</v>
      </c>
      <c r="D141" s="236" t="s">
        <v>149</v>
      </c>
      <c r="E141" s="237" t="s">
        <v>1352</v>
      </c>
      <c r="F141" s="238" t="s">
        <v>1353</v>
      </c>
      <c r="G141" s="239" t="s">
        <v>198</v>
      </c>
      <c r="H141" s="240">
        <v>3</v>
      </c>
      <c r="I141" s="241"/>
      <c r="J141" s="242">
        <f>ROUND(I141*H141,2)</f>
        <v>0</v>
      </c>
      <c r="K141" s="243"/>
      <c r="L141" s="44"/>
      <c r="M141" s="244" t="s">
        <v>1</v>
      </c>
      <c r="N141" s="245" t="s">
        <v>45</v>
      </c>
      <c r="O141" s="91"/>
      <c r="P141" s="246">
        <f>O141*H141</f>
        <v>0</v>
      </c>
      <c r="Q141" s="246">
        <v>0</v>
      </c>
      <c r="R141" s="246">
        <f>Q141*H141</f>
        <v>0</v>
      </c>
      <c r="S141" s="246">
        <v>0</v>
      </c>
      <c r="T141" s="24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48" t="s">
        <v>262</v>
      </c>
      <c r="AT141" s="248" t="s">
        <v>149</v>
      </c>
      <c r="AU141" s="248" t="s">
        <v>154</v>
      </c>
      <c r="AY141" s="17" t="s">
        <v>146</v>
      </c>
      <c r="BE141" s="249">
        <f>IF(N141="základná",J141,0)</f>
        <v>0</v>
      </c>
      <c r="BF141" s="249">
        <f>IF(N141="znížená",J141,0)</f>
        <v>0</v>
      </c>
      <c r="BG141" s="249">
        <f>IF(N141="zákl. prenesená",J141,0)</f>
        <v>0</v>
      </c>
      <c r="BH141" s="249">
        <f>IF(N141="zníž. prenesená",J141,0)</f>
        <v>0</v>
      </c>
      <c r="BI141" s="249">
        <f>IF(N141="nulová",J141,0)</f>
        <v>0</v>
      </c>
      <c r="BJ141" s="17" t="s">
        <v>154</v>
      </c>
      <c r="BK141" s="249">
        <f>ROUND(I141*H141,2)</f>
        <v>0</v>
      </c>
      <c r="BL141" s="17" t="s">
        <v>262</v>
      </c>
      <c r="BM141" s="248" t="s">
        <v>371</v>
      </c>
    </row>
    <row r="142" s="2" customFormat="1" ht="16.5" customHeight="1">
      <c r="A142" s="38"/>
      <c r="B142" s="39"/>
      <c r="C142" s="236" t="s">
        <v>276</v>
      </c>
      <c r="D142" s="236" t="s">
        <v>149</v>
      </c>
      <c r="E142" s="237" t="s">
        <v>1354</v>
      </c>
      <c r="F142" s="238" t="s">
        <v>1355</v>
      </c>
      <c r="G142" s="239" t="s">
        <v>198</v>
      </c>
      <c r="H142" s="240">
        <v>42</v>
      </c>
      <c r="I142" s="241"/>
      <c r="J142" s="242">
        <f>ROUND(I142*H142,2)</f>
        <v>0</v>
      </c>
      <c r="K142" s="243"/>
      <c r="L142" s="44"/>
      <c r="M142" s="244" t="s">
        <v>1</v>
      </c>
      <c r="N142" s="245" t="s">
        <v>45</v>
      </c>
      <c r="O142" s="91"/>
      <c r="P142" s="246">
        <f>O142*H142</f>
        <v>0</v>
      </c>
      <c r="Q142" s="246">
        <v>0</v>
      </c>
      <c r="R142" s="246">
        <f>Q142*H142</f>
        <v>0</v>
      </c>
      <c r="S142" s="246">
        <v>0</v>
      </c>
      <c r="T142" s="24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48" t="s">
        <v>262</v>
      </c>
      <c r="AT142" s="248" t="s">
        <v>149</v>
      </c>
      <c r="AU142" s="248" t="s">
        <v>154</v>
      </c>
      <c r="AY142" s="17" t="s">
        <v>146</v>
      </c>
      <c r="BE142" s="249">
        <f>IF(N142="základná",J142,0)</f>
        <v>0</v>
      </c>
      <c r="BF142" s="249">
        <f>IF(N142="znížená",J142,0)</f>
        <v>0</v>
      </c>
      <c r="BG142" s="249">
        <f>IF(N142="zákl. prenesená",J142,0)</f>
        <v>0</v>
      </c>
      <c r="BH142" s="249">
        <f>IF(N142="zníž. prenesená",J142,0)</f>
        <v>0</v>
      </c>
      <c r="BI142" s="249">
        <f>IF(N142="nulová",J142,0)</f>
        <v>0</v>
      </c>
      <c r="BJ142" s="17" t="s">
        <v>154</v>
      </c>
      <c r="BK142" s="249">
        <f>ROUND(I142*H142,2)</f>
        <v>0</v>
      </c>
      <c r="BL142" s="17" t="s">
        <v>262</v>
      </c>
      <c r="BM142" s="248" t="s">
        <v>380</v>
      </c>
    </row>
    <row r="143" s="2" customFormat="1" ht="16.5" customHeight="1">
      <c r="A143" s="38"/>
      <c r="B143" s="39"/>
      <c r="C143" s="236" t="s">
        <v>280</v>
      </c>
      <c r="D143" s="236" t="s">
        <v>149</v>
      </c>
      <c r="E143" s="237" t="s">
        <v>1356</v>
      </c>
      <c r="F143" s="238" t="s">
        <v>1357</v>
      </c>
      <c r="G143" s="239" t="s">
        <v>198</v>
      </c>
      <c r="H143" s="240">
        <v>77</v>
      </c>
      <c r="I143" s="241"/>
      <c r="J143" s="242">
        <f>ROUND(I143*H143,2)</f>
        <v>0</v>
      </c>
      <c r="K143" s="243"/>
      <c r="L143" s="44"/>
      <c r="M143" s="244" t="s">
        <v>1</v>
      </c>
      <c r="N143" s="245" t="s">
        <v>45</v>
      </c>
      <c r="O143" s="91"/>
      <c r="P143" s="246">
        <f>O143*H143</f>
        <v>0</v>
      </c>
      <c r="Q143" s="246">
        <v>0</v>
      </c>
      <c r="R143" s="246">
        <f>Q143*H143</f>
        <v>0</v>
      </c>
      <c r="S143" s="246">
        <v>0</v>
      </c>
      <c r="T143" s="24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48" t="s">
        <v>262</v>
      </c>
      <c r="AT143" s="248" t="s">
        <v>149</v>
      </c>
      <c r="AU143" s="248" t="s">
        <v>154</v>
      </c>
      <c r="AY143" s="17" t="s">
        <v>146</v>
      </c>
      <c r="BE143" s="249">
        <f>IF(N143="základná",J143,0)</f>
        <v>0</v>
      </c>
      <c r="BF143" s="249">
        <f>IF(N143="znížená",J143,0)</f>
        <v>0</v>
      </c>
      <c r="BG143" s="249">
        <f>IF(N143="zákl. prenesená",J143,0)</f>
        <v>0</v>
      </c>
      <c r="BH143" s="249">
        <f>IF(N143="zníž. prenesená",J143,0)</f>
        <v>0</v>
      </c>
      <c r="BI143" s="249">
        <f>IF(N143="nulová",J143,0)</f>
        <v>0</v>
      </c>
      <c r="BJ143" s="17" t="s">
        <v>154</v>
      </c>
      <c r="BK143" s="249">
        <f>ROUND(I143*H143,2)</f>
        <v>0</v>
      </c>
      <c r="BL143" s="17" t="s">
        <v>262</v>
      </c>
      <c r="BM143" s="248" t="s">
        <v>391</v>
      </c>
    </row>
    <row r="144" s="2" customFormat="1" ht="16.5" customHeight="1">
      <c r="A144" s="38"/>
      <c r="B144" s="39"/>
      <c r="C144" s="236" t="s">
        <v>7</v>
      </c>
      <c r="D144" s="236" t="s">
        <v>149</v>
      </c>
      <c r="E144" s="237" t="s">
        <v>1358</v>
      </c>
      <c r="F144" s="238" t="s">
        <v>1359</v>
      </c>
      <c r="G144" s="239" t="s">
        <v>198</v>
      </c>
      <c r="H144" s="240">
        <v>50</v>
      </c>
      <c r="I144" s="241"/>
      <c r="J144" s="242">
        <f>ROUND(I144*H144,2)</f>
        <v>0</v>
      </c>
      <c r="K144" s="243"/>
      <c r="L144" s="44"/>
      <c r="M144" s="244" t="s">
        <v>1</v>
      </c>
      <c r="N144" s="245" t="s">
        <v>45</v>
      </c>
      <c r="O144" s="91"/>
      <c r="P144" s="246">
        <f>O144*H144</f>
        <v>0</v>
      </c>
      <c r="Q144" s="246">
        <v>0</v>
      </c>
      <c r="R144" s="246">
        <f>Q144*H144</f>
        <v>0</v>
      </c>
      <c r="S144" s="246">
        <v>0</v>
      </c>
      <c r="T144" s="24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48" t="s">
        <v>262</v>
      </c>
      <c r="AT144" s="248" t="s">
        <v>149</v>
      </c>
      <c r="AU144" s="248" t="s">
        <v>154</v>
      </c>
      <c r="AY144" s="17" t="s">
        <v>146</v>
      </c>
      <c r="BE144" s="249">
        <f>IF(N144="základná",J144,0)</f>
        <v>0</v>
      </c>
      <c r="BF144" s="249">
        <f>IF(N144="znížená",J144,0)</f>
        <v>0</v>
      </c>
      <c r="BG144" s="249">
        <f>IF(N144="zákl. prenesená",J144,0)</f>
        <v>0</v>
      </c>
      <c r="BH144" s="249">
        <f>IF(N144="zníž. prenesená",J144,0)</f>
        <v>0</v>
      </c>
      <c r="BI144" s="249">
        <f>IF(N144="nulová",J144,0)</f>
        <v>0</v>
      </c>
      <c r="BJ144" s="17" t="s">
        <v>154</v>
      </c>
      <c r="BK144" s="249">
        <f>ROUND(I144*H144,2)</f>
        <v>0</v>
      </c>
      <c r="BL144" s="17" t="s">
        <v>262</v>
      </c>
      <c r="BM144" s="248" t="s">
        <v>399</v>
      </c>
    </row>
    <row r="145" s="2" customFormat="1" ht="16.5" customHeight="1">
      <c r="A145" s="38"/>
      <c r="B145" s="39"/>
      <c r="C145" s="236" t="s">
        <v>287</v>
      </c>
      <c r="D145" s="236" t="s">
        <v>149</v>
      </c>
      <c r="E145" s="237" t="s">
        <v>1360</v>
      </c>
      <c r="F145" s="238" t="s">
        <v>1361</v>
      </c>
      <c r="G145" s="239" t="s">
        <v>198</v>
      </c>
      <c r="H145" s="240">
        <v>36</v>
      </c>
      <c r="I145" s="241"/>
      <c r="J145" s="242">
        <f>ROUND(I145*H145,2)</f>
        <v>0</v>
      </c>
      <c r="K145" s="243"/>
      <c r="L145" s="44"/>
      <c r="M145" s="244" t="s">
        <v>1</v>
      </c>
      <c r="N145" s="245" t="s">
        <v>45</v>
      </c>
      <c r="O145" s="91"/>
      <c r="P145" s="246">
        <f>O145*H145</f>
        <v>0</v>
      </c>
      <c r="Q145" s="246">
        <v>0</v>
      </c>
      <c r="R145" s="246">
        <f>Q145*H145</f>
        <v>0</v>
      </c>
      <c r="S145" s="246">
        <v>0</v>
      </c>
      <c r="T145" s="24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48" t="s">
        <v>262</v>
      </c>
      <c r="AT145" s="248" t="s">
        <v>149</v>
      </c>
      <c r="AU145" s="248" t="s">
        <v>154</v>
      </c>
      <c r="AY145" s="17" t="s">
        <v>146</v>
      </c>
      <c r="BE145" s="249">
        <f>IF(N145="základná",J145,0)</f>
        <v>0</v>
      </c>
      <c r="BF145" s="249">
        <f>IF(N145="znížená",J145,0)</f>
        <v>0</v>
      </c>
      <c r="BG145" s="249">
        <f>IF(N145="zákl. prenesená",J145,0)</f>
        <v>0</v>
      </c>
      <c r="BH145" s="249">
        <f>IF(N145="zníž. prenesená",J145,0)</f>
        <v>0</v>
      </c>
      <c r="BI145" s="249">
        <f>IF(N145="nulová",J145,0)</f>
        <v>0</v>
      </c>
      <c r="BJ145" s="17" t="s">
        <v>154</v>
      </c>
      <c r="BK145" s="249">
        <f>ROUND(I145*H145,2)</f>
        <v>0</v>
      </c>
      <c r="BL145" s="17" t="s">
        <v>262</v>
      </c>
      <c r="BM145" s="248" t="s">
        <v>407</v>
      </c>
    </row>
    <row r="146" s="2" customFormat="1" ht="24" customHeight="1">
      <c r="A146" s="38"/>
      <c r="B146" s="39"/>
      <c r="C146" s="236" t="s">
        <v>292</v>
      </c>
      <c r="D146" s="236" t="s">
        <v>149</v>
      </c>
      <c r="E146" s="237" t="s">
        <v>1362</v>
      </c>
      <c r="F146" s="238" t="s">
        <v>1363</v>
      </c>
      <c r="G146" s="239" t="s">
        <v>198</v>
      </c>
      <c r="H146" s="240">
        <v>230</v>
      </c>
      <c r="I146" s="241"/>
      <c r="J146" s="242">
        <f>ROUND(I146*H146,2)</f>
        <v>0</v>
      </c>
      <c r="K146" s="243"/>
      <c r="L146" s="44"/>
      <c r="M146" s="244" t="s">
        <v>1</v>
      </c>
      <c r="N146" s="245" t="s">
        <v>45</v>
      </c>
      <c r="O146" s="91"/>
      <c r="P146" s="246">
        <f>O146*H146</f>
        <v>0</v>
      </c>
      <c r="Q146" s="246">
        <v>0</v>
      </c>
      <c r="R146" s="246">
        <f>Q146*H146</f>
        <v>0</v>
      </c>
      <c r="S146" s="246">
        <v>0</v>
      </c>
      <c r="T146" s="24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8" t="s">
        <v>262</v>
      </c>
      <c r="AT146" s="248" t="s">
        <v>149</v>
      </c>
      <c r="AU146" s="248" t="s">
        <v>154</v>
      </c>
      <c r="AY146" s="17" t="s">
        <v>146</v>
      </c>
      <c r="BE146" s="249">
        <f>IF(N146="základná",J146,0)</f>
        <v>0</v>
      </c>
      <c r="BF146" s="249">
        <f>IF(N146="znížená",J146,0)</f>
        <v>0</v>
      </c>
      <c r="BG146" s="249">
        <f>IF(N146="zákl. prenesená",J146,0)</f>
        <v>0</v>
      </c>
      <c r="BH146" s="249">
        <f>IF(N146="zníž. prenesená",J146,0)</f>
        <v>0</v>
      </c>
      <c r="BI146" s="249">
        <f>IF(N146="nulová",J146,0)</f>
        <v>0</v>
      </c>
      <c r="BJ146" s="17" t="s">
        <v>154</v>
      </c>
      <c r="BK146" s="249">
        <f>ROUND(I146*H146,2)</f>
        <v>0</v>
      </c>
      <c r="BL146" s="17" t="s">
        <v>262</v>
      </c>
      <c r="BM146" s="248" t="s">
        <v>421</v>
      </c>
    </row>
    <row r="147" s="2" customFormat="1" ht="16.5" customHeight="1">
      <c r="A147" s="38"/>
      <c r="B147" s="39"/>
      <c r="C147" s="236" t="s">
        <v>299</v>
      </c>
      <c r="D147" s="236" t="s">
        <v>149</v>
      </c>
      <c r="E147" s="237" t="s">
        <v>1364</v>
      </c>
      <c r="F147" s="238" t="s">
        <v>1365</v>
      </c>
      <c r="G147" s="239" t="s">
        <v>387</v>
      </c>
      <c r="H147" s="240">
        <v>12</v>
      </c>
      <c r="I147" s="241"/>
      <c r="J147" s="242">
        <f>ROUND(I147*H147,2)</f>
        <v>0</v>
      </c>
      <c r="K147" s="243"/>
      <c r="L147" s="44"/>
      <c r="M147" s="244" t="s">
        <v>1</v>
      </c>
      <c r="N147" s="245" t="s">
        <v>45</v>
      </c>
      <c r="O147" s="91"/>
      <c r="P147" s="246">
        <f>O147*H147</f>
        <v>0</v>
      </c>
      <c r="Q147" s="246">
        <v>0</v>
      </c>
      <c r="R147" s="246">
        <f>Q147*H147</f>
        <v>0</v>
      </c>
      <c r="S147" s="246">
        <v>0</v>
      </c>
      <c r="T147" s="24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48" t="s">
        <v>262</v>
      </c>
      <c r="AT147" s="248" t="s">
        <v>149</v>
      </c>
      <c r="AU147" s="248" t="s">
        <v>154</v>
      </c>
      <c r="AY147" s="17" t="s">
        <v>146</v>
      </c>
      <c r="BE147" s="249">
        <f>IF(N147="základná",J147,0)</f>
        <v>0</v>
      </c>
      <c r="BF147" s="249">
        <f>IF(N147="znížená",J147,0)</f>
        <v>0</v>
      </c>
      <c r="BG147" s="249">
        <f>IF(N147="zákl. prenesená",J147,0)</f>
        <v>0</v>
      </c>
      <c r="BH147" s="249">
        <f>IF(N147="zníž. prenesená",J147,0)</f>
        <v>0</v>
      </c>
      <c r="BI147" s="249">
        <f>IF(N147="nulová",J147,0)</f>
        <v>0</v>
      </c>
      <c r="BJ147" s="17" t="s">
        <v>154</v>
      </c>
      <c r="BK147" s="249">
        <f>ROUND(I147*H147,2)</f>
        <v>0</v>
      </c>
      <c r="BL147" s="17" t="s">
        <v>262</v>
      </c>
      <c r="BM147" s="248" t="s">
        <v>429</v>
      </c>
    </row>
    <row r="148" s="2" customFormat="1" ht="16.5" customHeight="1">
      <c r="A148" s="38"/>
      <c r="B148" s="39"/>
      <c r="C148" s="236" t="s">
        <v>304</v>
      </c>
      <c r="D148" s="236" t="s">
        <v>149</v>
      </c>
      <c r="E148" s="237" t="s">
        <v>1366</v>
      </c>
      <c r="F148" s="238" t="s">
        <v>1367</v>
      </c>
      <c r="G148" s="239" t="s">
        <v>387</v>
      </c>
      <c r="H148" s="240">
        <v>20</v>
      </c>
      <c r="I148" s="241"/>
      <c r="J148" s="242">
        <f>ROUND(I148*H148,2)</f>
        <v>0</v>
      </c>
      <c r="K148" s="243"/>
      <c r="L148" s="44"/>
      <c r="M148" s="244" t="s">
        <v>1</v>
      </c>
      <c r="N148" s="245" t="s">
        <v>45</v>
      </c>
      <c r="O148" s="91"/>
      <c r="P148" s="246">
        <f>O148*H148</f>
        <v>0</v>
      </c>
      <c r="Q148" s="246">
        <v>0</v>
      </c>
      <c r="R148" s="246">
        <f>Q148*H148</f>
        <v>0</v>
      </c>
      <c r="S148" s="246">
        <v>0</v>
      </c>
      <c r="T148" s="24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8" t="s">
        <v>262</v>
      </c>
      <c r="AT148" s="248" t="s">
        <v>149</v>
      </c>
      <c r="AU148" s="248" t="s">
        <v>154</v>
      </c>
      <c r="AY148" s="17" t="s">
        <v>146</v>
      </c>
      <c r="BE148" s="249">
        <f>IF(N148="základná",J148,0)</f>
        <v>0</v>
      </c>
      <c r="BF148" s="249">
        <f>IF(N148="znížená",J148,0)</f>
        <v>0</v>
      </c>
      <c r="BG148" s="249">
        <f>IF(N148="zákl. prenesená",J148,0)</f>
        <v>0</v>
      </c>
      <c r="BH148" s="249">
        <f>IF(N148="zníž. prenesená",J148,0)</f>
        <v>0</v>
      </c>
      <c r="BI148" s="249">
        <f>IF(N148="nulová",J148,0)</f>
        <v>0</v>
      </c>
      <c r="BJ148" s="17" t="s">
        <v>154</v>
      </c>
      <c r="BK148" s="249">
        <f>ROUND(I148*H148,2)</f>
        <v>0</v>
      </c>
      <c r="BL148" s="17" t="s">
        <v>262</v>
      </c>
      <c r="BM148" s="248" t="s">
        <v>437</v>
      </c>
    </row>
    <row r="149" s="2" customFormat="1" ht="16.5" customHeight="1">
      <c r="A149" s="38"/>
      <c r="B149" s="39"/>
      <c r="C149" s="236" t="s">
        <v>308</v>
      </c>
      <c r="D149" s="236" t="s">
        <v>149</v>
      </c>
      <c r="E149" s="237" t="s">
        <v>1368</v>
      </c>
      <c r="F149" s="238" t="s">
        <v>1369</v>
      </c>
      <c r="G149" s="239" t="s">
        <v>387</v>
      </c>
      <c r="H149" s="240">
        <v>20</v>
      </c>
      <c r="I149" s="241"/>
      <c r="J149" s="242">
        <f>ROUND(I149*H149,2)</f>
        <v>0</v>
      </c>
      <c r="K149" s="243"/>
      <c r="L149" s="44"/>
      <c r="M149" s="244" t="s">
        <v>1</v>
      </c>
      <c r="N149" s="245" t="s">
        <v>45</v>
      </c>
      <c r="O149" s="91"/>
      <c r="P149" s="246">
        <f>O149*H149</f>
        <v>0</v>
      </c>
      <c r="Q149" s="246">
        <v>0</v>
      </c>
      <c r="R149" s="246">
        <f>Q149*H149</f>
        <v>0</v>
      </c>
      <c r="S149" s="246">
        <v>0</v>
      </c>
      <c r="T149" s="24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48" t="s">
        <v>262</v>
      </c>
      <c r="AT149" s="248" t="s">
        <v>149</v>
      </c>
      <c r="AU149" s="248" t="s">
        <v>154</v>
      </c>
      <c r="AY149" s="17" t="s">
        <v>146</v>
      </c>
      <c r="BE149" s="249">
        <f>IF(N149="základná",J149,0)</f>
        <v>0</v>
      </c>
      <c r="BF149" s="249">
        <f>IF(N149="znížená",J149,0)</f>
        <v>0</v>
      </c>
      <c r="BG149" s="249">
        <f>IF(N149="zákl. prenesená",J149,0)</f>
        <v>0</v>
      </c>
      <c r="BH149" s="249">
        <f>IF(N149="zníž. prenesená",J149,0)</f>
        <v>0</v>
      </c>
      <c r="BI149" s="249">
        <f>IF(N149="nulová",J149,0)</f>
        <v>0</v>
      </c>
      <c r="BJ149" s="17" t="s">
        <v>154</v>
      </c>
      <c r="BK149" s="249">
        <f>ROUND(I149*H149,2)</f>
        <v>0</v>
      </c>
      <c r="BL149" s="17" t="s">
        <v>262</v>
      </c>
      <c r="BM149" s="248" t="s">
        <v>446</v>
      </c>
    </row>
    <row r="150" s="2" customFormat="1" ht="24" customHeight="1">
      <c r="A150" s="38"/>
      <c r="B150" s="39"/>
      <c r="C150" s="236" t="s">
        <v>314</v>
      </c>
      <c r="D150" s="236" t="s">
        <v>149</v>
      </c>
      <c r="E150" s="237" t="s">
        <v>1370</v>
      </c>
      <c r="F150" s="238" t="s">
        <v>1371</v>
      </c>
      <c r="G150" s="239" t="s">
        <v>355</v>
      </c>
      <c r="H150" s="240">
        <v>120</v>
      </c>
      <c r="I150" s="241"/>
      <c r="J150" s="242">
        <f>ROUND(I150*H150,2)</f>
        <v>0</v>
      </c>
      <c r="K150" s="243"/>
      <c r="L150" s="44"/>
      <c r="M150" s="244" t="s">
        <v>1</v>
      </c>
      <c r="N150" s="245" t="s">
        <v>45</v>
      </c>
      <c r="O150" s="91"/>
      <c r="P150" s="246">
        <f>O150*H150</f>
        <v>0</v>
      </c>
      <c r="Q150" s="246">
        <v>0</v>
      </c>
      <c r="R150" s="246">
        <f>Q150*H150</f>
        <v>0</v>
      </c>
      <c r="S150" s="246">
        <v>0</v>
      </c>
      <c r="T150" s="24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48" t="s">
        <v>262</v>
      </c>
      <c r="AT150" s="248" t="s">
        <v>149</v>
      </c>
      <c r="AU150" s="248" t="s">
        <v>154</v>
      </c>
      <c r="AY150" s="17" t="s">
        <v>146</v>
      </c>
      <c r="BE150" s="249">
        <f>IF(N150="základná",J150,0)</f>
        <v>0</v>
      </c>
      <c r="BF150" s="249">
        <f>IF(N150="znížená",J150,0)</f>
        <v>0</v>
      </c>
      <c r="BG150" s="249">
        <f>IF(N150="zákl. prenesená",J150,0)</f>
        <v>0</v>
      </c>
      <c r="BH150" s="249">
        <f>IF(N150="zníž. prenesená",J150,0)</f>
        <v>0</v>
      </c>
      <c r="BI150" s="249">
        <f>IF(N150="nulová",J150,0)</f>
        <v>0</v>
      </c>
      <c r="BJ150" s="17" t="s">
        <v>154</v>
      </c>
      <c r="BK150" s="249">
        <f>ROUND(I150*H150,2)</f>
        <v>0</v>
      </c>
      <c r="BL150" s="17" t="s">
        <v>262</v>
      </c>
      <c r="BM150" s="248" t="s">
        <v>455</v>
      </c>
    </row>
    <row r="151" s="2" customFormat="1" ht="24" customHeight="1">
      <c r="A151" s="38"/>
      <c r="B151" s="39"/>
      <c r="C151" s="236" t="s">
        <v>319</v>
      </c>
      <c r="D151" s="236" t="s">
        <v>149</v>
      </c>
      <c r="E151" s="237" t="s">
        <v>1372</v>
      </c>
      <c r="F151" s="238" t="s">
        <v>1373</v>
      </c>
      <c r="G151" s="239" t="s">
        <v>355</v>
      </c>
      <c r="H151" s="240">
        <v>0.36599999999999999</v>
      </c>
      <c r="I151" s="241"/>
      <c r="J151" s="242">
        <f>ROUND(I151*H151,2)</f>
        <v>0</v>
      </c>
      <c r="K151" s="243"/>
      <c r="L151" s="44"/>
      <c r="M151" s="244" t="s">
        <v>1</v>
      </c>
      <c r="N151" s="245" t="s">
        <v>45</v>
      </c>
      <c r="O151" s="91"/>
      <c r="P151" s="246">
        <f>O151*H151</f>
        <v>0</v>
      </c>
      <c r="Q151" s="246">
        <v>0</v>
      </c>
      <c r="R151" s="246">
        <f>Q151*H151</f>
        <v>0</v>
      </c>
      <c r="S151" s="246">
        <v>0</v>
      </c>
      <c r="T151" s="24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48" t="s">
        <v>262</v>
      </c>
      <c r="AT151" s="248" t="s">
        <v>149</v>
      </c>
      <c r="AU151" s="248" t="s">
        <v>154</v>
      </c>
      <c r="AY151" s="17" t="s">
        <v>146</v>
      </c>
      <c r="BE151" s="249">
        <f>IF(N151="základná",J151,0)</f>
        <v>0</v>
      </c>
      <c r="BF151" s="249">
        <f>IF(N151="znížená",J151,0)</f>
        <v>0</v>
      </c>
      <c r="BG151" s="249">
        <f>IF(N151="zákl. prenesená",J151,0)</f>
        <v>0</v>
      </c>
      <c r="BH151" s="249">
        <f>IF(N151="zníž. prenesená",J151,0)</f>
        <v>0</v>
      </c>
      <c r="BI151" s="249">
        <f>IF(N151="nulová",J151,0)</f>
        <v>0</v>
      </c>
      <c r="BJ151" s="17" t="s">
        <v>154</v>
      </c>
      <c r="BK151" s="249">
        <f>ROUND(I151*H151,2)</f>
        <v>0</v>
      </c>
      <c r="BL151" s="17" t="s">
        <v>262</v>
      </c>
      <c r="BM151" s="248" t="s">
        <v>463</v>
      </c>
    </row>
    <row r="152" s="12" customFormat="1" ht="22.8" customHeight="1">
      <c r="A152" s="12"/>
      <c r="B152" s="220"/>
      <c r="C152" s="221"/>
      <c r="D152" s="222" t="s">
        <v>78</v>
      </c>
      <c r="E152" s="234" t="s">
        <v>1374</v>
      </c>
      <c r="F152" s="234" t="s">
        <v>1375</v>
      </c>
      <c r="G152" s="221"/>
      <c r="H152" s="221"/>
      <c r="I152" s="224"/>
      <c r="J152" s="235">
        <f>BK152</f>
        <v>0</v>
      </c>
      <c r="K152" s="221"/>
      <c r="L152" s="226"/>
      <c r="M152" s="227"/>
      <c r="N152" s="228"/>
      <c r="O152" s="228"/>
      <c r="P152" s="229">
        <f>SUM(P153:P170)</f>
        <v>0</v>
      </c>
      <c r="Q152" s="228"/>
      <c r="R152" s="229">
        <f>SUM(R153:R170)</f>
        <v>0</v>
      </c>
      <c r="S152" s="228"/>
      <c r="T152" s="230">
        <f>SUM(T153:T170)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31" t="s">
        <v>154</v>
      </c>
      <c r="AT152" s="232" t="s">
        <v>78</v>
      </c>
      <c r="AU152" s="232" t="s">
        <v>87</v>
      </c>
      <c r="AY152" s="231" t="s">
        <v>146</v>
      </c>
      <c r="BK152" s="233">
        <f>SUM(BK153:BK170)</f>
        <v>0</v>
      </c>
    </row>
    <row r="153" s="2" customFormat="1" ht="24" customHeight="1">
      <c r="A153" s="38"/>
      <c r="B153" s="39"/>
      <c r="C153" s="236" t="s">
        <v>331</v>
      </c>
      <c r="D153" s="236" t="s">
        <v>149</v>
      </c>
      <c r="E153" s="237" t="s">
        <v>1376</v>
      </c>
      <c r="F153" s="238" t="s">
        <v>1377</v>
      </c>
      <c r="G153" s="239" t="s">
        <v>1378</v>
      </c>
      <c r="H153" s="240">
        <v>1</v>
      </c>
      <c r="I153" s="241"/>
      <c r="J153" s="242">
        <f>ROUND(I153*H153,2)</f>
        <v>0</v>
      </c>
      <c r="K153" s="243"/>
      <c r="L153" s="44"/>
      <c r="M153" s="244" t="s">
        <v>1</v>
      </c>
      <c r="N153" s="245" t="s">
        <v>45</v>
      </c>
      <c r="O153" s="91"/>
      <c r="P153" s="246">
        <f>O153*H153</f>
        <v>0</v>
      </c>
      <c r="Q153" s="246">
        <v>0</v>
      </c>
      <c r="R153" s="246">
        <f>Q153*H153</f>
        <v>0</v>
      </c>
      <c r="S153" s="246">
        <v>0</v>
      </c>
      <c r="T153" s="24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48" t="s">
        <v>262</v>
      </c>
      <c r="AT153" s="248" t="s">
        <v>149</v>
      </c>
      <c r="AU153" s="248" t="s">
        <v>154</v>
      </c>
      <c r="AY153" s="17" t="s">
        <v>146</v>
      </c>
      <c r="BE153" s="249">
        <f>IF(N153="základná",J153,0)</f>
        <v>0</v>
      </c>
      <c r="BF153" s="249">
        <f>IF(N153="znížená",J153,0)</f>
        <v>0</v>
      </c>
      <c r="BG153" s="249">
        <f>IF(N153="zákl. prenesená",J153,0)</f>
        <v>0</v>
      </c>
      <c r="BH153" s="249">
        <f>IF(N153="zníž. prenesená",J153,0)</f>
        <v>0</v>
      </c>
      <c r="BI153" s="249">
        <f>IF(N153="nulová",J153,0)</f>
        <v>0</v>
      </c>
      <c r="BJ153" s="17" t="s">
        <v>154</v>
      </c>
      <c r="BK153" s="249">
        <f>ROUND(I153*H153,2)</f>
        <v>0</v>
      </c>
      <c r="BL153" s="17" t="s">
        <v>262</v>
      </c>
      <c r="BM153" s="248" t="s">
        <v>471</v>
      </c>
    </row>
    <row r="154" s="2" customFormat="1" ht="24" customHeight="1">
      <c r="A154" s="38"/>
      <c r="B154" s="39"/>
      <c r="C154" s="283" t="s">
        <v>338</v>
      </c>
      <c r="D154" s="283" t="s">
        <v>438</v>
      </c>
      <c r="E154" s="284" t="s">
        <v>1379</v>
      </c>
      <c r="F154" s="285" t="s">
        <v>1380</v>
      </c>
      <c r="G154" s="286" t="s">
        <v>387</v>
      </c>
      <c r="H154" s="287">
        <v>1</v>
      </c>
      <c r="I154" s="288"/>
      <c r="J154" s="289">
        <f>ROUND(I154*H154,2)</f>
        <v>0</v>
      </c>
      <c r="K154" s="290"/>
      <c r="L154" s="291"/>
      <c r="M154" s="292" t="s">
        <v>1</v>
      </c>
      <c r="N154" s="293" t="s">
        <v>45</v>
      </c>
      <c r="O154" s="91"/>
      <c r="P154" s="246">
        <f>O154*H154</f>
        <v>0</v>
      </c>
      <c r="Q154" s="246">
        <v>0</v>
      </c>
      <c r="R154" s="246">
        <f>Q154*H154</f>
        <v>0</v>
      </c>
      <c r="S154" s="246">
        <v>0</v>
      </c>
      <c r="T154" s="24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48" t="s">
        <v>362</v>
      </c>
      <c r="AT154" s="248" t="s">
        <v>438</v>
      </c>
      <c r="AU154" s="248" t="s">
        <v>154</v>
      </c>
      <c r="AY154" s="17" t="s">
        <v>146</v>
      </c>
      <c r="BE154" s="249">
        <f>IF(N154="základná",J154,0)</f>
        <v>0</v>
      </c>
      <c r="BF154" s="249">
        <f>IF(N154="znížená",J154,0)</f>
        <v>0</v>
      </c>
      <c r="BG154" s="249">
        <f>IF(N154="zákl. prenesená",J154,0)</f>
        <v>0</v>
      </c>
      <c r="BH154" s="249">
        <f>IF(N154="zníž. prenesená",J154,0)</f>
        <v>0</v>
      </c>
      <c r="BI154" s="249">
        <f>IF(N154="nulová",J154,0)</f>
        <v>0</v>
      </c>
      <c r="BJ154" s="17" t="s">
        <v>154</v>
      </c>
      <c r="BK154" s="249">
        <f>ROUND(I154*H154,2)</f>
        <v>0</v>
      </c>
      <c r="BL154" s="17" t="s">
        <v>262</v>
      </c>
      <c r="BM154" s="248" t="s">
        <v>477</v>
      </c>
    </row>
    <row r="155" s="2" customFormat="1" ht="24" customHeight="1">
      <c r="A155" s="38"/>
      <c r="B155" s="39"/>
      <c r="C155" s="236" t="s">
        <v>352</v>
      </c>
      <c r="D155" s="236" t="s">
        <v>149</v>
      </c>
      <c r="E155" s="237" t="s">
        <v>1381</v>
      </c>
      <c r="F155" s="238" t="s">
        <v>1382</v>
      </c>
      <c r="G155" s="239" t="s">
        <v>387</v>
      </c>
      <c r="H155" s="240">
        <v>38</v>
      </c>
      <c r="I155" s="241"/>
      <c r="J155" s="242">
        <f>ROUND(I155*H155,2)</f>
        <v>0</v>
      </c>
      <c r="K155" s="243"/>
      <c r="L155" s="44"/>
      <c r="M155" s="244" t="s">
        <v>1</v>
      </c>
      <c r="N155" s="245" t="s">
        <v>45</v>
      </c>
      <c r="O155" s="91"/>
      <c r="P155" s="246">
        <f>O155*H155</f>
        <v>0</v>
      </c>
      <c r="Q155" s="246">
        <v>0</v>
      </c>
      <c r="R155" s="246">
        <f>Q155*H155</f>
        <v>0</v>
      </c>
      <c r="S155" s="246">
        <v>0</v>
      </c>
      <c r="T155" s="24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48" t="s">
        <v>262</v>
      </c>
      <c r="AT155" s="248" t="s">
        <v>149</v>
      </c>
      <c r="AU155" s="248" t="s">
        <v>154</v>
      </c>
      <c r="AY155" s="17" t="s">
        <v>146</v>
      </c>
      <c r="BE155" s="249">
        <f>IF(N155="základná",J155,0)</f>
        <v>0</v>
      </c>
      <c r="BF155" s="249">
        <f>IF(N155="znížená",J155,0)</f>
        <v>0</v>
      </c>
      <c r="BG155" s="249">
        <f>IF(N155="zákl. prenesená",J155,0)</f>
        <v>0</v>
      </c>
      <c r="BH155" s="249">
        <f>IF(N155="zníž. prenesená",J155,0)</f>
        <v>0</v>
      </c>
      <c r="BI155" s="249">
        <f>IF(N155="nulová",J155,0)</f>
        <v>0</v>
      </c>
      <c r="BJ155" s="17" t="s">
        <v>154</v>
      </c>
      <c r="BK155" s="249">
        <f>ROUND(I155*H155,2)</f>
        <v>0</v>
      </c>
      <c r="BL155" s="17" t="s">
        <v>262</v>
      </c>
      <c r="BM155" s="248" t="s">
        <v>485</v>
      </c>
    </row>
    <row r="156" s="2" customFormat="1" ht="24" customHeight="1">
      <c r="A156" s="38"/>
      <c r="B156" s="39"/>
      <c r="C156" s="236" t="s">
        <v>357</v>
      </c>
      <c r="D156" s="236" t="s">
        <v>149</v>
      </c>
      <c r="E156" s="237" t="s">
        <v>1383</v>
      </c>
      <c r="F156" s="238" t="s">
        <v>1384</v>
      </c>
      <c r="G156" s="239" t="s">
        <v>387</v>
      </c>
      <c r="H156" s="240">
        <v>12</v>
      </c>
      <c r="I156" s="241"/>
      <c r="J156" s="242">
        <f>ROUND(I156*H156,2)</f>
        <v>0</v>
      </c>
      <c r="K156" s="243"/>
      <c r="L156" s="44"/>
      <c r="M156" s="244" t="s">
        <v>1</v>
      </c>
      <c r="N156" s="245" t="s">
        <v>45</v>
      </c>
      <c r="O156" s="91"/>
      <c r="P156" s="246">
        <f>O156*H156</f>
        <v>0</v>
      </c>
      <c r="Q156" s="246">
        <v>0</v>
      </c>
      <c r="R156" s="246">
        <f>Q156*H156</f>
        <v>0</v>
      </c>
      <c r="S156" s="246">
        <v>0</v>
      </c>
      <c r="T156" s="24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48" t="s">
        <v>262</v>
      </c>
      <c r="AT156" s="248" t="s">
        <v>149</v>
      </c>
      <c r="AU156" s="248" t="s">
        <v>154</v>
      </c>
      <c r="AY156" s="17" t="s">
        <v>146</v>
      </c>
      <c r="BE156" s="249">
        <f>IF(N156="základná",J156,0)</f>
        <v>0</v>
      </c>
      <c r="BF156" s="249">
        <f>IF(N156="znížená",J156,0)</f>
        <v>0</v>
      </c>
      <c r="BG156" s="249">
        <f>IF(N156="zákl. prenesená",J156,0)</f>
        <v>0</v>
      </c>
      <c r="BH156" s="249">
        <f>IF(N156="zníž. prenesená",J156,0)</f>
        <v>0</v>
      </c>
      <c r="BI156" s="249">
        <f>IF(N156="nulová",J156,0)</f>
        <v>0</v>
      </c>
      <c r="BJ156" s="17" t="s">
        <v>154</v>
      </c>
      <c r="BK156" s="249">
        <f>ROUND(I156*H156,2)</f>
        <v>0</v>
      </c>
      <c r="BL156" s="17" t="s">
        <v>262</v>
      </c>
      <c r="BM156" s="248" t="s">
        <v>496</v>
      </c>
    </row>
    <row r="157" s="2" customFormat="1" ht="24" customHeight="1">
      <c r="A157" s="38"/>
      <c r="B157" s="39"/>
      <c r="C157" s="236" t="s">
        <v>362</v>
      </c>
      <c r="D157" s="236" t="s">
        <v>149</v>
      </c>
      <c r="E157" s="237" t="s">
        <v>1385</v>
      </c>
      <c r="F157" s="238" t="s">
        <v>1386</v>
      </c>
      <c r="G157" s="239" t="s">
        <v>387</v>
      </c>
      <c r="H157" s="240">
        <v>4</v>
      </c>
      <c r="I157" s="241"/>
      <c r="J157" s="242">
        <f>ROUND(I157*H157,2)</f>
        <v>0</v>
      </c>
      <c r="K157" s="243"/>
      <c r="L157" s="44"/>
      <c r="M157" s="244" t="s">
        <v>1</v>
      </c>
      <c r="N157" s="245" t="s">
        <v>45</v>
      </c>
      <c r="O157" s="91"/>
      <c r="P157" s="246">
        <f>O157*H157</f>
        <v>0</v>
      </c>
      <c r="Q157" s="246">
        <v>0</v>
      </c>
      <c r="R157" s="246">
        <f>Q157*H157</f>
        <v>0</v>
      </c>
      <c r="S157" s="246">
        <v>0</v>
      </c>
      <c r="T157" s="24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48" t="s">
        <v>262</v>
      </c>
      <c r="AT157" s="248" t="s">
        <v>149</v>
      </c>
      <c r="AU157" s="248" t="s">
        <v>154</v>
      </c>
      <c r="AY157" s="17" t="s">
        <v>146</v>
      </c>
      <c r="BE157" s="249">
        <f>IF(N157="základná",J157,0)</f>
        <v>0</v>
      </c>
      <c r="BF157" s="249">
        <f>IF(N157="znížená",J157,0)</f>
        <v>0</v>
      </c>
      <c r="BG157" s="249">
        <f>IF(N157="zákl. prenesená",J157,0)</f>
        <v>0</v>
      </c>
      <c r="BH157" s="249">
        <f>IF(N157="zníž. prenesená",J157,0)</f>
        <v>0</v>
      </c>
      <c r="BI157" s="249">
        <f>IF(N157="nulová",J157,0)</f>
        <v>0</v>
      </c>
      <c r="BJ157" s="17" t="s">
        <v>154</v>
      </c>
      <c r="BK157" s="249">
        <f>ROUND(I157*H157,2)</f>
        <v>0</v>
      </c>
      <c r="BL157" s="17" t="s">
        <v>262</v>
      </c>
      <c r="BM157" s="248" t="s">
        <v>506</v>
      </c>
    </row>
    <row r="158" s="2" customFormat="1" ht="16.5" customHeight="1">
      <c r="A158" s="38"/>
      <c r="B158" s="39"/>
      <c r="C158" s="236" t="s">
        <v>366</v>
      </c>
      <c r="D158" s="236" t="s">
        <v>149</v>
      </c>
      <c r="E158" s="237" t="s">
        <v>1387</v>
      </c>
      <c r="F158" s="238" t="s">
        <v>1388</v>
      </c>
      <c r="G158" s="239" t="s">
        <v>387</v>
      </c>
      <c r="H158" s="240">
        <v>46</v>
      </c>
      <c r="I158" s="241"/>
      <c r="J158" s="242">
        <f>ROUND(I158*H158,2)</f>
        <v>0</v>
      </c>
      <c r="K158" s="243"/>
      <c r="L158" s="44"/>
      <c r="M158" s="244" t="s">
        <v>1</v>
      </c>
      <c r="N158" s="245" t="s">
        <v>45</v>
      </c>
      <c r="O158" s="91"/>
      <c r="P158" s="246">
        <f>O158*H158</f>
        <v>0</v>
      </c>
      <c r="Q158" s="246">
        <v>0</v>
      </c>
      <c r="R158" s="246">
        <f>Q158*H158</f>
        <v>0</v>
      </c>
      <c r="S158" s="246">
        <v>0</v>
      </c>
      <c r="T158" s="24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48" t="s">
        <v>262</v>
      </c>
      <c r="AT158" s="248" t="s">
        <v>149</v>
      </c>
      <c r="AU158" s="248" t="s">
        <v>154</v>
      </c>
      <c r="AY158" s="17" t="s">
        <v>146</v>
      </c>
      <c r="BE158" s="249">
        <f>IF(N158="základná",J158,0)</f>
        <v>0</v>
      </c>
      <c r="BF158" s="249">
        <f>IF(N158="znížená",J158,0)</f>
        <v>0</v>
      </c>
      <c r="BG158" s="249">
        <f>IF(N158="zákl. prenesená",J158,0)</f>
        <v>0</v>
      </c>
      <c r="BH158" s="249">
        <f>IF(N158="zníž. prenesená",J158,0)</f>
        <v>0</v>
      </c>
      <c r="BI158" s="249">
        <f>IF(N158="nulová",J158,0)</f>
        <v>0</v>
      </c>
      <c r="BJ158" s="17" t="s">
        <v>154</v>
      </c>
      <c r="BK158" s="249">
        <f>ROUND(I158*H158,2)</f>
        <v>0</v>
      </c>
      <c r="BL158" s="17" t="s">
        <v>262</v>
      </c>
      <c r="BM158" s="248" t="s">
        <v>1135</v>
      </c>
    </row>
    <row r="159" s="2" customFormat="1" ht="16.5" customHeight="1">
      <c r="A159" s="38"/>
      <c r="B159" s="39"/>
      <c r="C159" s="283" t="s">
        <v>371</v>
      </c>
      <c r="D159" s="283" t="s">
        <v>438</v>
      </c>
      <c r="E159" s="284" t="s">
        <v>1389</v>
      </c>
      <c r="F159" s="285" t="s">
        <v>1390</v>
      </c>
      <c r="G159" s="286" t="s">
        <v>387</v>
      </c>
      <c r="H159" s="287">
        <v>32</v>
      </c>
      <c r="I159" s="288"/>
      <c r="J159" s="289">
        <f>ROUND(I159*H159,2)</f>
        <v>0</v>
      </c>
      <c r="K159" s="290"/>
      <c r="L159" s="291"/>
      <c r="M159" s="292" t="s">
        <v>1</v>
      </c>
      <c r="N159" s="293" t="s">
        <v>45</v>
      </c>
      <c r="O159" s="91"/>
      <c r="P159" s="246">
        <f>O159*H159</f>
        <v>0</v>
      </c>
      <c r="Q159" s="246">
        <v>0</v>
      </c>
      <c r="R159" s="246">
        <f>Q159*H159</f>
        <v>0</v>
      </c>
      <c r="S159" s="246">
        <v>0</v>
      </c>
      <c r="T159" s="24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48" t="s">
        <v>362</v>
      </c>
      <c r="AT159" s="248" t="s">
        <v>438</v>
      </c>
      <c r="AU159" s="248" t="s">
        <v>154</v>
      </c>
      <c r="AY159" s="17" t="s">
        <v>146</v>
      </c>
      <c r="BE159" s="249">
        <f>IF(N159="základná",J159,0)</f>
        <v>0</v>
      </c>
      <c r="BF159" s="249">
        <f>IF(N159="znížená",J159,0)</f>
        <v>0</v>
      </c>
      <c r="BG159" s="249">
        <f>IF(N159="zákl. prenesená",J159,0)</f>
        <v>0</v>
      </c>
      <c r="BH159" s="249">
        <f>IF(N159="zníž. prenesená",J159,0)</f>
        <v>0</v>
      </c>
      <c r="BI159" s="249">
        <f>IF(N159="nulová",J159,0)</f>
        <v>0</v>
      </c>
      <c r="BJ159" s="17" t="s">
        <v>154</v>
      </c>
      <c r="BK159" s="249">
        <f>ROUND(I159*H159,2)</f>
        <v>0</v>
      </c>
      <c r="BL159" s="17" t="s">
        <v>262</v>
      </c>
      <c r="BM159" s="248" t="s">
        <v>1141</v>
      </c>
    </row>
    <row r="160" s="2" customFormat="1" ht="16.5" customHeight="1">
      <c r="A160" s="38"/>
      <c r="B160" s="39"/>
      <c r="C160" s="283" t="s">
        <v>375</v>
      </c>
      <c r="D160" s="283" t="s">
        <v>438</v>
      </c>
      <c r="E160" s="284" t="s">
        <v>1391</v>
      </c>
      <c r="F160" s="285" t="s">
        <v>1392</v>
      </c>
      <c r="G160" s="286" t="s">
        <v>387</v>
      </c>
      <c r="H160" s="287">
        <v>7</v>
      </c>
      <c r="I160" s="288"/>
      <c r="J160" s="289">
        <f>ROUND(I160*H160,2)</f>
        <v>0</v>
      </c>
      <c r="K160" s="290"/>
      <c r="L160" s="291"/>
      <c r="M160" s="292" t="s">
        <v>1</v>
      </c>
      <c r="N160" s="293" t="s">
        <v>45</v>
      </c>
      <c r="O160" s="91"/>
      <c r="P160" s="246">
        <f>O160*H160</f>
        <v>0</v>
      </c>
      <c r="Q160" s="246">
        <v>0</v>
      </c>
      <c r="R160" s="246">
        <f>Q160*H160</f>
        <v>0</v>
      </c>
      <c r="S160" s="246">
        <v>0</v>
      </c>
      <c r="T160" s="24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48" t="s">
        <v>362</v>
      </c>
      <c r="AT160" s="248" t="s">
        <v>438</v>
      </c>
      <c r="AU160" s="248" t="s">
        <v>154</v>
      </c>
      <c r="AY160" s="17" t="s">
        <v>146</v>
      </c>
      <c r="BE160" s="249">
        <f>IF(N160="základná",J160,0)</f>
        <v>0</v>
      </c>
      <c r="BF160" s="249">
        <f>IF(N160="znížená",J160,0)</f>
        <v>0</v>
      </c>
      <c r="BG160" s="249">
        <f>IF(N160="zákl. prenesená",J160,0)</f>
        <v>0</v>
      </c>
      <c r="BH160" s="249">
        <f>IF(N160="zníž. prenesená",J160,0)</f>
        <v>0</v>
      </c>
      <c r="BI160" s="249">
        <f>IF(N160="nulová",J160,0)</f>
        <v>0</v>
      </c>
      <c r="BJ160" s="17" t="s">
        <v>154</v>
      </c>
      <c r="BK160" s="249">
        <f>ROUND(I160*H160,2)</f>
        <v>0</v>
      </c>
      <c r="BL160" s="17" t="s">
        <v>262</v>
      </c>
      <c r="BM160" s="248" t="s">
        <v>1144</v>
      </c>
    </row>
    <row r="161" s="2" customFormat="1" ht="16.5" customHeight="1">
      <c r="A161" s="38"/>
      <c r="B161" s="39"/>
      <c r="C161" s="283" t="s">
        <v>380</v>
      </c>
      <c r="D161" s="283" t="s">
        <v>438</v>
      </c>
      <c r="E161" s="284" t="s">
        <v>1393</v>
      </c>
      <c r="F161" s="285" t="s">
        <v>1394</v>
      </c>
      <c r="G161" s="286" t="s">
        <v>387</v>
      </c>
      <c r="H161" s="287">
        <v>6</v>
      </c>
      <c r="I161" s="288"/>
      <c r="J161" s="289">
        <f>ROUND(I161*H161,2)</f>
        <v>0</v>
      </c>
      <c r="K161" s="290"/>
      <c r="L161" s="291"/>
      <c r="M161" s="292" t="s">
        <v>1</v>
      </c>
      <c r="N161" s="293" t="s">
        <v>45</v>
      </c>
      <c r="O161" s="91"/>
      <c r="P161" s="246">
        <f>O161*H161</f>
        <v>0</v>
      </c>
      <c r="Q161" s="246">
        <v>0</v>
      </c>
      <c r="R161" s="246">
        <f>Q161*H161</f>
        <v>0</v>
      </c>
      <c r="S161" s="246">
        <v>0</v>
      </c>
      <c r="T161" s="24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48" t="s">
        <v>362</v>
      </c>
      <c r="AT161" s="248" t="s">
        <v>438</v>
      </c>
      <c r="AU161" s="248" t="s">
        <v>154</v>
      </c>
      <c r="AY161" s="17" t="s">
        <v>146</v>
      </c>
      <c r="BE161" s="249">
        <f>IF(N161="základná",J161,0)</f>
        <v>0</v>
      </c>
      <c r="BF161" s="249">
        <f>IF(N161="znížená",J161,0)</f>
        <v>0</v>
      </c>
      <c r="BG161" s="249">
        <f>IF(N161="zákl. prenesená",J161,0)</f>
        <v>0</v>
      </c>
      <c r="BH161" s="249">
        <f>IF(N161="zníž. prenesená",J161,0)</f>
        <v>0</v>
      </c>
      <c r="BI161" s="249">
        <f>IF(N161="nulová",J161,0)</f>
        <v>0</v>
      </c>
      <c r="BJ161" s="17" t="s">
        <v>154</v>
      </c>
      <c r="BK161" s="249">
        <f>ROUND(I161*H161,2)</f>
        <v>0</v>
      </c>
      <c r="BL161" s="17" t="s">
        <v>262</v>
      </c>
      <c r="BM161" s="248" t="s">
        <v>1147</v>
      </c>
    </row>
    <row r="162" s="2" customFormat="1" ht="16.5" customHeight="1">
      <c r="A162" s="38"/>
      <c r="B162" s="39"/>
      <c r="C162" s="283" t="s">
        <v>384</v>
      </c>
      <c r="D162" s="283" t="s">
        <v>438</v>
      </c>
      <c r="E162" s="284" t="s">
        <v>1395</v>
      </c>
      <c r="F162" s="285" t="s">
        <v>1396</v>
      </c>
      <c r="G162" s="286" t="s">
        <v>387</v>
      </c>
      <c r="H162" s="287">
        <v>1</v>
      </c>
      <c r="I162" s="288"/>
      <c r="J162" s="289">
        <f>ROUND(I162*H162,2)</f>
        <v>0</v>
      </c>
      <c r="K162" s="290"/>
      <c r="L162" s="291"/>
      <c r="M162" s="292" t="s">
        <v>1</v>
      </c>
      <c r="N162" s="293" t="s">
        <v>45</v>
      </c>
      <c r="O162" s="91"/>
      <c r="P162" s="246">
        <f>O162*H162</f>
        <v>0</v>
      </c>
      <c r="Q162" s="246">
        <v>0</v>
      </c>
      <c r="R162" s="246">
        <f>Q162*H162</f>
        <v>0</v>
      </c>
      <c r="S162" s="246">
        <v>0</v>
      </c>
      <c r="T162" s="24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48" t="s">
        <v>362</v>
      </c>
      <c r="AT162" s="248" t="s">
        <v>438</v>
      </c>
      <c r="AU162" s="248" t="s">
        <v>154</v>
      </c>
      <c r="AY162" s="17" t="s">
        <v>146</v>
      </c>
      <c r="BE162" s="249">
        <f>IF(N162="základná",J162,0)</f>
        <v>0</v>
      </c>
      <c r="BF162" s="249">
        <f>IF(N162="znížená",J162,0)</f>
        <v>0</v>
      </c>
      <c r="BG162" s="249">
        <f>IF(N162="zákl. prenesená",J162,0)</f>
        <v>0</v>
      </c>
      <c r="BH162" s="249">
        <f>IF(N162="zníž. prenesená",J162,0)</f>
        <v>0</v>
      </c>
      <c r="BI162" s="249">
        <f>IF(N162="nulová",J162,0)</f>
        <v>0</v>
      </c>
      <c r="BJ162" s="17" t="s">
        <v>154</v>
      </c>
      <c r="BK162" s="249">
        <f>ROUND(I162*H162,2)</f>
        <v>0</v>
      </c>
      <c r="BL162" s="17" t="s">
        <v>262</v>
      </c>
      <c r="BM162" s="248" t="s">
        <v>1150</v>
      </c>
    </row>
    <row r="163" s="2" customFormat="1" ht="16.5" customHeight="1">
      <c r="A163" s="38"/>
      <c r="B163" s="39"/>
      <c r="C163" s="283" t="s">
        <v>391</v>
      </c>
      <c r="D163" s="283" t="s">
        <v>438</v>
      </c>
      <c r="E163" s="284" t="s">
        <v>1397</v>
      </c>
      <c r="F163" s="285" t="s">
        <v>1398</v>
      </c>
      <c r="G163" s="286" t="s">
        <v>387</v>
      </c>
      <c r="H163" s="287">
        <v>5</v>
      </c>
      <c r="I163" s="288"/>
      <c r="J163" s="289">
        <f>ROUND(I163*H163,2)</f>
        <v>0</v>
      </c>
      <c r="K163" s="290"/>
      <c r="L163" s="291"/>
      <c r="M163" s="292" t="s">
        <v>1</v>
      </c>
      <c r="N163" s="293" t="s">
        <v>45</v>
      </c>
      <c r="O163" s="91"/>
      <c r="P163" s="246">
        <f>O163*H163</f>
        <v>0</v>
      </c>
      <c r="Q163" s="246">
        <v>0</v>
      </c>
      <c r="R163" s="246">
        <f>Q163*H163</f>
        <v>0</v>
      </c>
      <c r="S163" s="246">
        <v>0</v>
      </c>
      <c r="T163" s="24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48" t="s">
        <v>362</v>
      </c>
      <c r="AT163" s="248" t="s">
        <v>438</v>
      </c>
      <c r="AU163" s="248" t="s">
        <v>154</v>
      </c>
      <c r="AY163" s="17" t="s">
        <v>146</v>
      </c>
      <c r="BE163" s="249">
        <f>IF(N163="základná",J163,0)</f>
        <v>0</v>
      </c>
      <c r="BF163" s="249">
        <f>IF(N163="znížená",J163,0)</f>
        <v>0</v>
      </c>
      <c r="BG163" s="249">
        <f>IF(N163="zákl. prenesená",J163,0)</f>
        <v>0</v>
      </c>
      <c r="BH163" s="249">
        <f>IF(N163="zníž. prenesená",J163,0)</f>
        <v>0</v>
      </c>
      <c r="BI163" s="249">
        <f>IF(N163="nulová",J163,0)</f>
        <v>0</v>
      </c>
      <c r="BJ163" s="17" t="s">
        <v>154</v>
      </c>
      <c r="BK163" s="249">
        <f>ROUND(I163*H163,2)</f>
        <v>0</v>
      </c>
      <c r="BL163" s="17" t="s">
        <v>262</v>
      </c>
      <c r="BM163" s="248" t="s">
        <v>1153</v>
      </c>
    </row>
    <row r="164" s="2" customFormat="1" ht="16.5" customHeight="1">
      <c r="A164" s="38"/>
      <c r="B164" s="39"/>
      <c r="C164" s="236" t="s">
        <v>395</v>
      </c>
      <c r="D164" s="236" t="s">
        <v>149</v>
      </c>
      <c r="E164" s="237" t="s">
        <v>1399</v>
      </c>
      <c r="F164" s="238" t="s">
        <v>1400</v>
      </c>
      <c r="G164" s="239" t="s">
        <v>387</v>
      </c>
      <c r="H164" s="240">
        <v>1</v>
      </c>
      <c r="I164" s="241"/>
      <c r="J164" s="242">
        <f>ROUND(I164*H164,2)</f>
        <v>0</v>
      </c>
      <c r="K164" s="243"/>
      <c r="L164" s="44"/>
      <c r="M164" s="244" t="s">
        <v>1</v>
      </c>
      <c r="N164" s="245" t="s">
        <v>45</v>
      </c>
      <c r="O164" s="91"/>
      <c r="P164" s="246">
        <f>O164*H164</f>
        <v>0</v>
      </c>
      <c r="Q164" s="246">
        <v>0</v>
      </c>
      <c r="R164" s="246">
        <f>Q164*H164</f>
        <v>0</v>
      </c>
      <c r="S164" s="246">
        <v>0</v>
      </c>
      <c r="T164" s="24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48" t="s">
        <v>262</v>
      </c>
      <c r="AT164" s="248" t="s">
        <v>149</v>
      </c>
      <c r="AU164" s="248" t="s">
        <v>154</v>
      </c>
      <c r="AY164" s="17" t="s">
        <v>146</v>
      </c>
      <c r="BE164" s="249">
        <f>IF(N164="základná",J164,0)</f>
        <v>0</v>
      </c>
      <c r="BF164" s="249">
        <f>IF(N164="znížená",J164,0)</f>
        <v>0</v>
      </c>
      <c r="BG164" s="249">
        <f>IF(N164="zákl. prenesená",J164,0)</f>
        <v>0</v>
      </c>
      <c r="BH164" s="249">
        <f>IF(N164="zníž. prenesená",J164,0)</f>
        <v>0</v>
      </c>
      <c r="BI164" s="249">
        <f>IF(N164="nulová",J164,0)</f>
        <v>0</v>
      </c>
      <c r="BJ164" s="17" t="s">
        <v>154</v>
      </c>
      <c r="BK164" s="249">
        <f>ROUND(I164*H164,2)</f>
        <v>0</v>
      </c>
      <c r="BL164" s="17" t="s">
        <v>262</v>
      </c>
      <c r="BM164" s="248" t="s">
        <v>1156</v>
      </c>
    </row>
    <row r="165" s="2" customFormat="1" ht="16.5" customHeight="1">
      <c r="A165" s="38"/>
      <c r="B165" s="39"/>
      <c r="C165" s="283" t="s">
        <v>399</v>
      </c>
      <c r="D165" s="283" t="s">
        <v>438</v>
      </c>
      <c r="E165" s="284" t="s">
        <v>1401</v>
      </c>
      <c r="F165" s="285" t="s">
        <v>1402</v>
      </c>
      <c r="G165" s="286" t="s">
        <v>387</v>
      </c>
      <c r="H165" s="287">
        <v>1</v>
      </c>
      <c r="I165" s="288"/>
      <c r="J165" s="289">
        <f>ROUND(I165*H165,2)</f>
        <v>0</v>
      </c>
      <c r="K165" s="290"/>
      <c r="L165" s="291"/>
      <c r="M165" s="292" t="s">
        <v>1</v>
      </c>
      <c r="N165" s="293" t="s">
        <v>45</v>
      </c>
      <c r="O165" s="91"/>
      <c r="P165" s="246">
        <f>O165*H165</f>
        <v>0</v>
      </c>
      <c r="Q165" s="246">
        <v>0</v>
      </c>
      <c r="R165" s="246">
        <f>Q165*H165</f>
        <v>0</v>
      </c>
      <c r="S165" s="246">
        <v>0</v>
      </c>
      <c r="T165" s="24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48" t="s">
        <v>362</v>
      </c>
      <c r="AT165" s="248" t="s">
        <v>438</v>
      </c>
      <c r="AU165" s="248" t="s">
        <v>154</v>
      </c>
      <c r="AY165" s="17" t="s">
        <v>146</v>
      </c>
      <c r="BE165" s="249">
        <f>IF(N165="základná",J165,0)</f>
        <v>0</v>
      </c>
      <c r="BF165" s="249">
        <f>IF(N165="znížená",J165,0)</f>
        <v>0</v>
      </c>
      <c r="BG165" s="249">
        <f>IF(N165="zákl. prenesená",J165,0)</f>
        <v>0</v>
      </c>
      <c r="BH165" s="249">
        <f>IF(N165="zníž. prenesená",J165,0)</f>
        <v>0</v>
      </c>
      <c r="BI165" s="249">
        <f>IF(N165="nulová",J165,0)</f>
        <v>0</v>
      </c>
      <c r="BJ165" s="17" t="s">
        <v>154</v>
      </c>
      <c r="BK165" s="249">
        <f>ROUND(I165*H165,2)</f>
        <v>0</v>
      </c>
      <c r="BL165" s="17" t="s">
        <v>262</v>
      </c>
      <c r="BM165" s="248" t="s">
        <v>1159</v>
      </c>
    </row>
    <row r="166" s="2" customFormat="1" ht="16.5" customHeight="1">
      <c r="A166" s="38"/>
      <c r="B166" s="39"/>
      <c r="C166" s="236" t="s">
        <v>403</v>
      </c>
      <c r="D166" s="236" t="s">
        <v>149</v>
      </c>
      <c r="E166" s="237" t="s">
        <v>1403</v>
      </c>
      <c r="F166" s="238" t="s">
        <v>1404</v>
      </c>
      <c r="G166" s="239" t="s">
        <v>387</v>
      </c>
      <c r="H166" s="240">
        <v>10</v>
      </c>
      <c r="I166" s="241"/>
      <c r="J166" s="242">
        <f>ROUND(I166*H166,2)</f>
        <v>0</v>
      </c>
      <c r="K166" s="243"/>
      <c r="L166" s="44"/>
      <c r="M166" s="244" t="s">
        <v>1</v>
      </c>
      <c r="N166" s="245" t="s">
        <v>45</v>
      </c>
      <c r="O166" s="91"/>
      <c r="P166" s="246">
        <f>O166*H166</f>
        <v>0</v>
      </c>
      <c r="Q166" s="246">
        <v>0</v>
      </c>
      <c r="R166" s="246">
        <f>Q166*H166</f>
        <v>0</v>
      </c>
      <c r="S166" s="246">
        <v>0</v>
      </c>
      <c r="T166" s="24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48" t="s">
        <v>262</v>
      </c>
      <c r="AT166" s="248" t="s">
        <v>149</v>
      </c>
      <c r="AU166" s="248" t="s">
        <v>154</v>
      </c>
      <c r="AY166" s="17" t="s">
        <v>146</v>
      </c>
      <c r="BE166" s="249">
        <f>IF(N166="základná",J166,0)</f>
        <v>0</v>
      </c>
      <c r="BF166" s="249">
        <f>IF(N166="znížená",J166,0)</f>
        <v>0</v>
      </c>
      <c r="BG166" s="249">
        <f>IF(N166="zákl. prenesená",J166,0)</f>
        <v>0</v>
      </c>
      <c r="BH166" s="249">
        <f>IF(N166="zníž. prenesená",J166,0)</f>
        <v>0</v>
      </c>
      <c r="BI166" s="249">
        <f>IF(N166="nulová",J166,0)</f>
        <v>0</v>
      </c>
      <c r="BJ166" s="17" t="s">
        <v>154</v>
      </c>
      <c r="BK166" s="249">
        <f>ROUND(I166*H166,2)</f>
        <v>0</v>
      </c>
      <c r="BL166" s="17" t="s">
        <v>262</v>
      </c>
      <c r="BM166" s="248" t="s">
        <v>1162</v>
      </c>
    </row>
    <row r="167" s="2" customFormat="1" ht="16.5" customHeight="1">
      <c r="A167" s="38"/>
      <c r="B167" s="39"/>
      <c r="C167" s="283" t="s">
        <v>407</v>
      </c>
      <c r="D167" s="283" t="s">
        <v>438</v>
      </c>
      <c r="E167" s="284" t="s">
        <v>1405</v>
      </c>
      <c r="F167" s="285" t="s">
        <v>1406</v>
      </c>
      <c r="G167" s="286" t="s">
        <v>387</v>
      </c>
      <c r="H167" s="287">
        <v>5</v>
      </c>
      <c r="I167" s="288"/>
      <c r="J167" s="289">
        <f>ROUND(I167*H167,2)</f>
        <v>0</v>
      </c>
      <c r="K167" s="290"/>
      <c r="L167" s="291"/>
      <c r="M167" s="292" t="s">
        <v>1</v>
      </c>
      <c r="N167" s="293" t="s">
        <v>45</v>
      </c>
      <c r="O167" s="91"/>
      <c r="P167" s="246">
        <f>O167*H167</f>
        <v>0</v>
      </c>
      <c r="Q167" s="246">
        <v>0</v>
      </c>
      <c r="R167" s="246">
        <f>Q167*H167</f>
        <v>0</v>
      </c>
      <c r="S167" s="246">
        <v>0</v>
      </c>
      <c r="T167" s="24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48" t="s">
        <v>362</v>
      </c>
      <c r="AT167" s="248" t="s">
        <v>438</v>
      </c>
      <c r="AU167" s="248" t="s">
        <v>154</v>
      </c>
      <c r="AY167" s="17" t="s">
        <v>146</v>
      </c>
      <c r="BE167" s="249">
        <f>IF(N167="základná",J167,0)</f>
        <v>0</v>
      </c>
      <c r="BF167" s="249">
        <f>IF(N167="znížená",J167,0)</f>
        <v>0</v>
      </c>
      <c r="BG167" s="249">
        <f>IF(N167="zákl. prenesená",J167,0)</f>
        <v>0</v>
      </c>
      <c r="BH167" s="249">
        <f>IF(N167="zníž. prenesená",J167,0)</f>
        <v>0</v>
      </c>
      <c r="BI167" s="249">
        <f>IF(N167="nulová",J167,0)</f>
        <v>0</v>
      </c>
      <c r="BJ167" s="17" t="s">
        <v>154</v>
      </c>
      <c r="BK167" s="249">
        <f>ROUND(I167*H167,2)</f>
        <v>0</v>
      </c>
      <c r="BL167" s="17" t="s">
        <v>262</v>
      </c>
      <c r="BM167" s="248" t="s">
        <v>1165</v>
      </c>
    </row>
    <row r="168" s="2" customFormat="1" ht="16.5" customHeight="1">
      <c r="A168" s="38"/>
      <c r="B168" s="39"/>
      <c r="C168" s="236" t="s">
        <v>416</v>
      </c>
      <c r="D168" s="236" t="s">
        <v>149</v>
      </c>
      <c r="E168" s="237" t="s">
        <v>1407</v>
      </c>
      <c r="F168" s="238" t="s">
        <v>1408</v>
      </c>
      <c r="G168" s="239" t="s">
        <v>387</v>
      </c>
      <c r="H168" s="240">
        <v>8</v>
      </c>
      <c r="I168" s="241"/>
      <c r="J168" s="242">
        <f>ROUND(I168*H168,2)</f>
        <v>0</v>
      </c>
      <c r="K168" s="243"/>
      <c r="L168" s="44"/>
      <c r="M168" s="244" t="s">
        <v>1</v>
      </c>
      <c r="N168" s="245" t="s">
        <v>45</v>
      </c>
      <c r="O168" s="91"/>
      <c r="P168" s="246">
        <f>O168*H168</f>
        <v>0</v>
      </c>
      <c r="Q168" s="246">
        <v>0</v>
      </c>
      <c r="R168" s="246">
        <f>Q168*H168</f>
        <v>0</v>
      </c>
      <c r="S168" s="246">
        <v>0</v>
      </c>
      <c r="T168" s="247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48" t="s">
        <v>262</v>
      </c>
      <c r="AT168" s="248" t="s">
        <v>149</v>
      </c>
      <c r="AU168" s="248" t="s">
        <v>154</v>
      </c>
      <c r="AY168" s="17" t="s">
        <v>146</v>
      </c>
      <c r="BE168" s="249">
        <f>IF(N168="základná",J168,0)</f>
        <v>0</v>
      </c>
      <c r="BF168" s="249">
        <f>IF(N168="znížená",J168,0)</f>
        <v>0</v>
      </c>
      <c r="BG168" s="249">
        <f>IF(N168="zákl. prenesená",J168,0)</f>
        <v>0</v>
      </c>
      <c r="BH168" s="249">
        <f>IF(N168="zníž. prenesená",J168,0)</f>
        <v>0</v>
      </c>
      <c r="BI168" s="249">
        <f>IF(N168="nulová",J168,0)</f>
        <v>0</v>
      </c>
      <c r="BJ168" s="17" t="s">
        <v>154</v>
      </c>
      <c r="BK168" s="249">
        <f>ROUND(I168*H168,2)</f>
        <v>0</v>
      </c>
      <c r="BL168" s="17" t="s">
        <v>262</v>
      </c>
      <c r="BM168" s="248" t="s">
        <v>1172</v>
      </c>
    </row>
    <row r="169" s="2" customFormat="1" ht="16.5" customHeight="1">
      <c r="A169" s="38"/>
      <c r="B169" s="39"/>
      <c r="C169" s="283" t="s">
        <v>421</v>
      </c>
      <c r="D169" s="283" t="s">
        <v>438</v>
      </c>
      <c r="E169" s="284" t="s">
        <v>1409</v>
      </c>
      <c r="F169" s="285" t="s">
        <v>1410</v>
      </c>
      <c r="G169" s="286" t="s">
        <v>387</v>
      </c>
      <c r="H169" s="287">
        <v>4</v>
      </c>
      <c r="I169" s="288"/>
      <c r="J169" s="289">
        <f>ROUND(I169*H169,2)</f>
        <v>0</v>
      </c>
      <c r="K169" s="290"/>
      <c r="L169" s="291"/>
      <c r="M169" s="292" t="s">
        <v>1</v>
      </c>
      <c r="N169" s="293" t="s">
        <v>45</v>
      </c>
      <c r="O169" s="91"/>
      <c r="P169" s="246">
        <f>O169*H169</f>
        <v>0</v>
      </c>
      <c r="Q169" s="246">
        <v>0</v>
      </c>
      <c r="R169" s="246">
        <f>Q169*H169</f>
        <v>0</v>
      </c>
      <c r="S169" s="246">
        <v>0</v>
      </c>
      <c r="T169" s="24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48" t="s">
        <v>362</v>
      </c>
      <c r="AT169" s="248" t="s">
        <v>438</v>
      </c>
      <c r="AU169" s="248" t="s">
        <v>154</v>
      </c>
      <c r="AY169" s="17" t="s">
        <v>146</v>
      </c>
      <c r="BE169" s="249">
        <f>IF(N169="základná",J169,0)</f>
        <v>0</v>
      </c>
      <c r="BF169" s="249">
        <f>IF(N169="znížená",J169,0)</f>
        <v>0</v>
      </c>
      <c r="BG169" s="249">
        <f>IF(N169="zákl. prenesená",J169,0)</f>
        <v>0</v>
      </c>
      <c r="BH169" s="249">
        <f>IF(N169="zníž. prenesená",J169,0)</f>
        <v>0</v>
      </c>
      <c r="BI169" s="249">
        <f>IF(N169="nulová",J169,0)</f>
        <v>0</v>
      </c>
      <c r="BJ169" s="17" t="s">
        <v>154</v>
      </c>
      <c r="BK169" s="249">
        <f>ROUND(I169*H169,2)</f>
        <v>0</v>
      </c>
      <c r="BL169" s="17" t="s">
        <v>262</v>
      </c>
      <c r="BM169" s="248" t="s">
        <v>1268</v>
      </c>
    </row>
    <row r="170" s="2" customFormat="1" ht="16.5" customHeight="1">
      <c r="A170" s="38"/>
      <c r="B170" s="39"/>
      <c r="C170" s="283" t="s">
        <v>425</v>
      </c>
      <c r="D170" s="283" t="s">
        <v>438</v>
      </c>
      <c r="E170" s="284" t="s">
        <v>1411</v>
      </c>
      <c r="F170" s="285" t="s">
        <v>1412</v>
      </c>
      <c r="G170" s="286" t="s">
        <v>387</v>
      </c>
      <c r="H170" s="287">
        <v>4</v>
      </c>
      <c r="I170" s="288"/>
      <c r="J170" s="289">
        <f>ROUND(I170*H170,2)</f>
        <v>0</v>
      </c>
      <c r="K170" s="290"/>
      <c r="L170" s="291"/>
      <c r="M170" s="292" t="s">
        <v>1</v>
      </c>
      <c r="N170" s="293" t="s">
        <v>45</v>
      </c>
      <c r="O170" s="91"/>
      <c r="P170" s="246">
        <f>O170*H170</f>
        <v>0</v>
      </c>
      <c r="Q170" s="246">
        <v>0</v>
      </c>
      <c r="R170" s="246">
        <f>Q170*H170</f>
        <v>0</v>
      </c>
      <c r="S170" s="246">
        <v>0</v>
      </c>
      <c r="T170" s="24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48" t="s">
        <v>362</v>
      </c>
      <c r="AT170" s="248" t="s">
        <v>438</v>
      </c>
      <c r="AU170" s="248" t="s">
        <v>154</v>
      </c>
      <c r="AY170" s="17" t="s">
        <v>146</v>
      </c>
      <c r="BE170" s="249">
        <f>IF(N170="základná",J170,0)</f>
        <v>0</v>
      </c>
      <c r="BF170" s="249">
        <f>IF(N170="znížená",J170,0)</f>
        <v>0</v>
      </c>
      <c r="BG170" s="249">
        <f>IF(N170="zákl. prenesená",J170,0)</f>
        <v>0</v>
      </c>
      <c r="BH170" s="249">
        <f>IF(N170="zníž. prenesená",J170,0)</f>
        <v>0</v>
      </c>
      <c r="BI170" s="249">
        <f>IF(N170="nulová",J170,0)</f>
        <v>0</v>
      </c>
      <c r="BJ170" s="17" t="s">
        <v>154</v>
      </c>
      <c r="BK170" s="249">
        <f>ROUND(I170*H170,2)</f>
        <v>0</v>
      </c>
      <c r="BL170" s="17" t="s">
        <v>262</v>
      </c>
      <c r="BM170" s="248" t="s">
        <v>1271</v>
      </c>
    </row>
    <row r="171" s="12" customFormat="1" ht="25.92" customHeight="1">
      <c r="A171" s="12"/>
      <c r="B171" s="220"/>
      <c r="C171" s="221"/>
      <c r="D171" s="222" t="s">
        <v>78</v>
      </c>
      <c r="E171" s="223" t="s">
        <v>1413</v>
      </c>
      <c r="F171" s="223" t="s">
        <v>1414</v>
      </c>
      <c r="G171" s="221"/>
      <c r="H171" s="221"/>
      <c r="I171" s="224"/>
      <c r="J171" s="225">
        <f>BK171</f>
        <v>0</v>
      </c>
      <c r="K171" s="221"/>
      <c r="L171" s="226"/>
      <c r="M171" s="227"/>
      <c r="N171" s="228"/>
      <c r="O171" s="228"/>
      <c r="P171" s="229">
        <f>SUM(P172:P176)</f>
        <v>0</v>
      </c>
      <c r="Q171" s="228"/>
      <c r="R171" s="229">
        <f>SUM(R172:R176)</f>
        <v>0</v>
      </c>
      <c r="S171" s="228"/>
      <c r="T171" s="230">
        <f>SUM(T172:T176)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31" t="s">
        <v>153</v>
      </c>
      <c r="AT171" s="232" t="s">
        <v>78</v>
      </c>
      <c r="AU171" s="232" t="s">
        <v>79</v>
      </c>
      <c r="AY171" s="231" t="s">
        <v>146</v>
      </c>
      <c r="BK171" s="233">
        <f>SUM(BK172:BK176)</f>
        <v>0</v>
      </c>
    </row>
    <row r="172" s="2" customFormat="1" ht="36" customHeight="1">
      <c r="A172" s="38"/>
      <c r="B172" s="39"/>
      <c r="C172" s="236" t="s">
        <v>429</v>
      </c>
      <c r="D172" s="236" t="s">
        <v>149</v>
      </c>
      <c r="E172" s="237" t="s">
        <v>1415</v>
      </c>
      <c r="F172" s="238" t="s">
        <v>1416</v>
      </c>
      <c r="G172" s="239" t="s">
        <v>1134</v>
      </c>
      <c r="H172" s="240">
        <v>300</v>
      </c>
      <c r="I172" s="241"/>
      <c r="J172" s="242">
        <f>ROUND(I172*H172,2)</f>
        <v>0</v>
      </c>
      <c r="K172" s="243"/>
      <c r="L172" s="44"/>
      <c r="M172" s="244" t="s">
        <v>1</v>
      </c>
      <c r="N172" s="245" t="s">
        <v>45</v>
      </c>
      <c r="O172" s="91"/>
      <c r="P172" s="246">
        <f>O172*H172</f>
        <v>0</v>
      </c>
      <c r="Q172" s="246">
        <v>0</v>
      </c>
      <c r="R172" s="246">
        <f>Q172*H172</f>
        <v>0</v>
      </c>
      <c r="S172" s="246">
        <v>0</v>
      </c>
      <c r="T172" s="247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48" t="s">
        <v>1417</v>
      </c>
      <c r="AT172" s="248" t="s">
        <v>149</v>
      </c>
      <c r="AU172" s="248" t="s">
        <v>87</v>
      </c>
      <c r="AY172" s="17" t="s">
        <v>146</v>
      </c>
      <c r="BE172" s="249">
        <f>IF(N172="základná",J172,0)</f>
        <v>0</v>
      </c>
      <c r="BF172" s="249">
        <f>IF(N172="znížená",J172,0)</f>
        <v>0</v>
      </c>
      <c r="BG172" s="249">
        <f>IF(N172="zákl. prenesená",J172,0)</f>
        <v>0</v>
      </c>
      <c r="BH172" s="249">
        <f>IF(N172="zníž. prenesená",J172,0)</f>
        <v>0</v>
      </c>
      <c r="BI172" s="249">
        <f>IF(N172="nulová",J172,0)</f>
        <v>0</v>
      </c>
      <c r="BJ172" s="17" t="s">
        <v>154</v>
      </c>
      <c r="BK172" s="249">
        <f>ROUND(I172*H172,2)</f>
        <v>0</v>
      </c>
      <c r="BL172" s="17" t="s">
        <v>1417</v>
      </c>
      <c r="BM172" s="248" t="s">
        <v>1274</v>
      </c>
    </row>
    <row r="173" s="2" customFormat="1" ht="24" customHeight="1">
      <c r="A173" s="38"/>
      <c r="B173" s="39"/>
      <c r="C173" s="236" t="s">
        <v>433</v>
      </c>
      <c r="D173" s="236" t="s">
        <v>149</v>
      </c>
      <c r="E173" s="237" t="s">
        <v>1418</v>
      </c>
      <c r="F173" s="238" t="s">
        <v>1419</v>
      </c>
      <c r="G173" s="239" t="s">
        <v>1420</v>
      </c>
      <c r="H173" s="240">
        <v>90</v>
      </c>
      <c r="I173" s="241"/>
      <c r="J173" s="242">
        <f>ROUND(I173*H173,2)</f>
        <v>0</v>
      </c>
      <c r="K173" s="243"/>
      <c r="L173" s="44"/>
      <c r="M173" s="244" t="s">
        <v>1</v>
      </c>
      <c r="N173" s="245" t="s">
        <v>45</v>
      </c>
      <c r="O173" s="91"/>
      <c r="P173" s="246">
        <f>O173*H173</f>
        <v>0</v>
      </c>
      <c r="Q173" s="246">
        <v>0</v>
      </c>
      <c r="R173" s="246">
        <f>Q173*H173</f>
        <v>0</v>
      </c>
      <c r="S173" s="246">
        <v>0</v>
      </c>
      <c r="T173" s="247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48" t="s">
        <v>1417</v>
      </c>
      <c r="AT173" s="248" t="s">
        <v>149</v>
      </c>
      <c r="AU173" s="248" t="s">
        <v>87</v>
      </c>
      <c r="AY173" s="17" t="s">
        <v>146</v>
      </c>
      <c r="BE173" s="249">
        <f>IF(N173="základná",J173,0)</f>
        <v>0</v>
      </c>
      <c r="BF173" s="249">
        <f>IF(N173="znížená",J173,0)</f>
        <v>0</v>
      </c>
      <c r="BG173" s="249">
        <f>IF(N173="zákl. prenesená",J173,0)</f>
        <v>0</v>
      </c>
      <c r="BH173" s="249">
        <f>IF(N173="zníž. prenesená",J173,0)</f>
        <v>0</v>
      </c>
      <c r="BI173" s="249">
        <f>IF(N173="nulová",J173,0)</f>
        <v>0</v>
      </c>
      <c r="BJ173" s="17" t="s">
        <v>154</v>
      </c>
      <c r="BK173" s="249">
        <f>ROUND(I173*H173,2)</f>
        <v>0</v>
      </c>
      <c r="BL173" s="17" t="s">
        <v>1417</v>
      </c>
      <c r="BM173" s="248" t="s">
        <v>1277</v>
      </c>
    </row>
    <row r="174" s="2" customFormat="1" ht="24" customHeight="1">
      <c r="A174" s="38"/>
      <c r="B174" s="39"/>
      <c r="C174" s="236" t="s">
        <v>437</v>
      </c>
      <c r="D174" s="236" t="s">
        <v>149</v>
      </c>
      <c r="E174" s="237" t="s">
        <v>1421</v>
      </c>
      <c r="F174" s="238" t="s">
        <v>1422</v>
      </c>
      <c r="G174" s="239" t="s">
        <v>1134</v>
      </c>
      <c r="H174" s="240">
        <v>64</v>
      </c>
      <c r="I174" s="241"/>
      <c r="J174" s="242">
        <f>ROUND(I174*H174,2)</f>
        <v>0</v>
      </c>
      <c r="K174" s="243"/>
      <c r="L174" s="44"/>
      <c r="M174" s="244" t="s">
        <v>1</v>
      </c>
      <c r="N174" s="245" t="s">
        <v>45</v>
      </c>
      <c r="O174" s="91"/>
      <c r="P174" s="246">
        <f>O174*H174</f>
        <v>0</v>
      </c>
      <c r="Q174" s="246">
        <v>0</v>
      </c>
      <c r="R174" s="246">
        <f>Q174*H174</f>
        <v>0</v>
      </c>
      <c r="S174" s="246">
        <v>0</v>
      </c>
      <c r="T174" s="247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48" t="s">
        <v>1417</v>
      </c>
      <c r="AT174" s="248" t="s">
        <v>149</v>
      </c>
      <c r="AU174" s="248" t="s">
        <v>87</v>
      </c>
      <c r="AY174" s="17" t="s">
        <v>146</v>
      </c>
      <c r="BE174" s="249">
        <f>IF(N174="základná",J174,0)</f>
        <v>0</v>
      </c>
      <c r="BF174" s="249">
        <f>IF(N174="znížená",J174,0)</f>
        <v>0</v>
      </c>
      <c r="BG174" s="249">
        <f>IF(N174="zákl. prenesená",J174,0)</f>
        <v>0</v>
      </c>
      <c r="BH174" s="249">
        <f>IF(N174="zníž. prenesená",J174,0)</f>
        <v>0</v>
      </c>
      <c r="BI174" s="249">
        <f>IF(N174="nulová",J174,0)</f>
        <v>0</v>
      </c>
      <c r="BJ174" s="17" t="s">
        <v>154</v>
      </c>
      <c r="BK174" s="249">
        <f>ROUND(I174*H174,2)</f>
        <v>0</v>
      </c>
      <c r="BL174" s="17" t="s">
        <v>1417</v>
      </c>
      <c r="BM174" s="248" t="s">
        <v>1280</v>
      </c>
    </row>
    <row r="175" s="2" customFormat="1" ht="36" customHeight="1">
      <c r="A175" s="38"/>
      <c r="B175" s="39"/>
      <c r="C175" s="236" t="s">
        <v>442</v>
      </c>
      <c r="D175" s="236" t="s">
        <v>149</v>
      </c>
      <c r="E175" s="237" t="s">
        <v>1423</v>
      </c>
      <c r="F175" s="238" t="s">
        <v>1424</v>
      </c>
      <c r="G175" s="239" t="s">
        <v>1134</v>
      </c>
      <c r="H175" s="240">
        <v>40</v>
      </c>
      <c r="I175" s="241"/>
      <c r="J175" s="242">
        <f>ROUND(I175*H175,2)</f>
        <v>0</v>
      </c>
      <c r="K175" s="243"/>
      <c r="L175" s="44"/>
      <c r="M175" s="244" t="s">
        <v>1</v>
      </c>
      <c r="N175" s="245" t="s">
        <v>45</v>
      </c>
      <c r="O175" s="91"/>
      <c r="P175" s="246">
        <f>O175*H175</f>
        <v>0</v>
      </c>
      <c r="Q175" s="246">
        <v>0</v>
      </c>
      <c r="R175" s="246">
        <f>Q175*H175</f>
        <v>0</v>
      </c>
      <c r="S175" s="246">
        <v>0</v>
      </c>
      <c r="T175" s="24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48" t="s">
        <v>1417</v>
      </c>
      <c r="AT175" s="248" t="s">
        <v>149</v>
      </c>
      <c r="AU175" s="248" t="s">
        <v>87</v>
      </c>
      <c r="AY175" s="17" t="s">
        <v>146</v>
      </c>
      <c r="BE175" s="249">
        <f>IF(N175="základná",J175,0)</f>
        <v>0</v>
      </c>
      <c r="BF175" s="249">
        <f>IF(N175="znížená",J175,0)</f>
        <v>0</v>
      </c>
      <c r="BG175" s="249">
        <f>IF(N175="zákl. prenesená",J175,0)</f>
        <v>0</v>
      </c>
      <c r="BH175" s="249">
        <f>IF(N175="zníž. prenesená",J175,0)</f>
        <v>0</v>
      </c>
      <c r="BI175" s="249">
        <f>IF(N175="nulová",J175,0)</f>
        <v>0</v>
      </c>
      <c r="BJ175" s="17" t="s">
        <v>154</v>
      </c>
      <c r="BK175" s="249">
        <f>ROUND(I175*H175,2)</f>
        <v>0</v>
      </c>
      <c r="BL175" s="17" t="s">
        <v>1417</v>
      </c>
      <c r="BM175" s="248" t="s">
        <v>1283</v>
      </c>
    </row>
    <row r="176" s="2" customFormat="1" ht="24" customHeight="1">
      <c r="A176" s="38"/>
      <c r="B176" s="39"/>
      <c r="C176" s="236" t="s">
        <v>446</v>
      </c>
      <c r="D176" s="236" t="s">
        <v>149</v>
      </c>
      <c r="E176" s="237" t="s">
        <v>1425</v>
      </c>
      <c r="F176" s="238" t="s">
        <v>1426</v>
      </c>
      <c r="G176" s="239" t="s">
        <v>1134</v>
      </c>
      <c r="H176" s="240">
        <v>10</v>
      </c>
      <c r="I176" s="241"/>
      <c r="J176" s="242">
        <f>ROUND(I176*H176,2)</f>
        <v>0</v>
      </c>
      <c r="K176" s="243"/>
      <c r="L176" s="44"/>
      <c r="M176" s="306" t="s">
        <v>1</v>
      </c>
      <c r="N176" s="307" t="s">
        <v>45</v>
      </c>
      <c r="O176" s="296"/>
      <c r="P176" s="297">
        <f>O176*H176</f>
        <v>0</v>
      </c>
      <c r="Q176" s="297">
        <v>0</v>
      </c>
      <c r="R176" s="297">
        <f>Q176*H176</f>
        <v>0</v>
      </c>
      <c r="S176" s="297">
        <v>0</v>
      </c>
      <c r="T176" s="29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48" t="s">
        <v>1417</v>
      </c>
      <c r="AT176" s="248" t="s">
        <v>149</v>
      </c>
      <c r="AU176" s="248" t="s">
        <v>87</v>
      </c>
      <c r="AY176" s="17" t="s">
        <v>146</v>
      </c>
      <c r="BE176" s="249">
        <f>IF(N176="základná",J176,0)</f>
        <v>0</v>
      </c>
      <c r="BF176" s="249">
        <f>IF(N176="znížená",J176,0)</f>
        <v>0</v>
      </c>
      <c r="BG176" s="249">
        <f>IF(N176="zákl. prenesená",J176,0)</f>
        <v>0</v>
      </c>
      <c r="BH176" s="249">
        <f>IF(N176="zníž. prenesená",J176,0)</f>
        <v>0</v>
      </c>
      <c r="BI176" s="249">
        <f>IF(N176="nulová",J176,0)</f>
        <v>0</v>
      </c>
      <c r="BJ176" s="17" t="s">
        <v>154</v>
      </c>
      <c r="BK176" s="249">
        <f>ROUND(I176*H176,2)</f>
        <v>0</v>
      </c>
      <c r="BL176" s="17" t="s">
        <v>1417</v>
      </c>
      <c r="BM176" s="248" t="s">
        <v>1286</v>
      </c>
    </row>
    <row r="177" s="2" customFormat="1" ht="6.96" customHeight="1">
      <c r="A177" s="38"/>
      <c r="B177" s="66"/>
      <c r="C177" s="67"/>
      <c r="D177" s="67"/>
      <c r="E177" s="67"/>
      <c r="F177" s="67"/>
      <c r="G177" s="67"/>
      <c r="H177" s="67"/>
      <c r="I177" s="183"/>
      <c r="J177" s="67"/>
      <c r="K177" s="67"/>
      <c r="L177" s="44"/>
      <c r="M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</row>
  </sheetData>
  <sheetProtection sheet="1" autoFilter="0" formatColumns="0" formatRows="0" objects="1" scenarios="1" spinCount="100000" saltValue="OoGrUOvO/om3Qpf2xpz9Snftl+GcvUhMuFzHsHh1DbESxXXRmu/4Zw1xwfT+/VmzGzxKDOd7lJ30L3vmkHxoRg==" hashValue="ZNICBprCYMw96Oxhwkac0AZ0aGxCgppp/3vx7xmjHIJ0KDAjCO90P0xD9njqnx278KyIjUvcUw57TfkxcrTuMQ==" algorithmName="SHA-512" password="CC35"/>
  <autoFilter ref="C120:K176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Branislav Varkoly</dc:creator>
  <cp:lastModifiedBy>Branislav Varkoly</cp:lastModifiedBy>
  <dcterms:created xsi:type="dcterms:W3CDTF">2019-11-21T09:50:35Z</dcterms:created>
  <dcterms:modified xsi:type="dcterms:W3CDTF">2019-11-21T09:50:47Z</dcterms:modified>
</cp:coreProperties>
</file>